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0" windowWidth="14895" windowHeight="7875" tabRatio="839" activeTab="7"/>
  </bookViews>
  <sheets>
    <sheet name="IPE " sheetId="1" r:id="rId1"/>
    <sheet name="INP  " sheetId="2" r:id="rId2"/>
    <sheet name="IPB  " sheetId="3" r:id="rId3"/>
    <sheet name="UNP  " sheetId="4" r:id="rId4"/>
    <sheet name="Angle  Equal Leg " sheetId="5" r:id="rId5"/>
    <sheet name="Angle  Unequal Leg  " sheetId="6" r:id="rId6"/>
    <sheet name="Square Tube " sheetId="7" r:id="rId7"/>
    <sheet name="Rectangular Tube " sheetId="8" r:id="rId8"/>
    <sheet name="Round Tube " sheetId="9" r:id="rId9"/>
    <sheet name="Cast IPE " sheetId="10" r:id="rId10"/>
  </sheets>
  <definedNames>
    <definedName name="_1" localSheetId="4">'Angle  Equal Leg '!$A$5:$Q$98</definedName>
    <definedName name="_1" localSheetId="5">'Angle  Unequal Leg  '!$A$5:$T$79</definedName>
    <definedName name="_1" localSheetId="9">'Cast IPE '!$A$5:$L$23</definedName>
    <definedName name="_1" localSheetId="1">'INP  '!$A$5:$S$27</definedName>
    <definedName name="_1" localSheetId="2">'IPB  '!$A$5:$R$28</definedName>
    <definedName name="_1" localSheetId="0">'IPE '!$A$5:$S$22</definedName>
    <definedName name="_1" localSheetId="7">'Rectangular Tube '!$A$5:$I$65</definedName>
    <definedName name="_1" localSheetId="8">'Round Tube '!$A$5:$F$110</definedName>
    <definedName name="_1" localSheetId="6">'Square Tube '!$A$5:$F$56</definedName>
    <definedName name="_1" localSheetId="3">'UNP  '!$A$5:$T$29</definedName>
    <definedName name="ipe">'IPE '!$A$5:$R$30</definedName>
    <definedName name="ipe_list">'IPE '!$A$5:$A$30</definedName>
  </definedNames>
  <calcPr fullCalcOnLoad="1"/>
</workbook>
</file>

<file path=xl/sharedStrings.xml><?xml version="1.0" encoding="utf-8"?>
<sst xmlns="http://schemas.openxmlformats.org/spreadsheetml/2006/main" count="679" uniqueCount="470">
  <si>
    <r>
      <t>IPE</t>
    </r>
    <r>
      <rPr>
        <sz val="10"/>
        <color indexed="9"/>
        <rFont val="Arial"/>
        <family val="2"/>
      </rPr>
      <t> </t>
    </r>
  </si>
  <si>
    <t>h</t>
  </si>
  <si>
    <t>b</t>
  </si>
  <si>
    <t>s</t>
  </si>
  <si>
    <t>t</t>
  </si>
  <si>
    <t>r</t>
  </si>
  <si>
    <t>c</t>
  </si>
  <si>
    <t>h-2c</t>
  </si>
  <si>
    <t>A</t>
  </si>
  <si>
    <t>G</t>
  </si>
  <si>
    <r>
      <t>J</t>
    </r>
    <r>
      <rPr>
        <vertAlign val="subscript"/>
        <sz val="10"/>
        <color indexed="9"/>
        <rFont val="Arial"/>
        <family val="2"/>
      </rPr>
      <t>x</t>
    </r>
  </si>
  <si>
    <r>
      <t>W</t>
    </r>
    <r>
      <rPr>
        <vertAlign val="subscript"/>
        <sz val="10"/>
        <color indexed="9"/>
        <rFont val="Arial"/>
        <family val="2"/>
      </rPr>
      <t>x</t>
    </r>
  </si>
  <si>
    <r>
      <t>i</t>
    </r>
    <r>
      <rPr>
        <vertAlign val="subscript"/>
        <sz val="10"/>
        <color indexed="9"/>
        <rFont val="Arial"/>
        <family val="2"/>
      </rPr>
      <t>x</t>
    </r>
  </si>
  <si>
    <r>
      <t>J</t>
    </r>
    <r>
      <rPr>
        <vertAlign val="subscript"/>
        <sz val="10"/>
        <color indexed="9"/>
        <rFont val="Arial"/>
        <family val="2"/>
      </rPr>
      <t>y</t>
    </r>
  </si>
  <si>
    <r>
      <t>W</t>
    </r>
    <r>
      <rPr>
        <vertAlign val="subscript"/>
        <sz val="10"/>
        <color indexed="9"/>
        <rFont val="Arial"/>
        <family val="2"/>
      </rPr>
      <t>y</t>
    </r>
  </si>
  <si>
    <r>
      <t>i</t>
    </r>
    <r>
      <rPr>
        <vertAlign val="subscript"/>
        <sz val="10"/>
        <color indexed="9"/>
        <rFont val="Arial"/>
        <family val="2"/>
      </rPr>
      <t>y</t>
    </r>
  </si>
  <si>
    <r>
      <t>a</t>
    </r>
    <r>
      <rPr>
        <vertAlign val="subscript"/>
        <sz val="10"/>
        <color indexed="9"/>
        <rFont val="Arial"/>
        <family val="2"/>
      </rPr>
      <t>1</t>
    </r>
  </si>
  <si>
    <r>
      <t>r</t>
    </r>
    <r>
      <rPr>
        <vertAlign val="subscript"/>
        <sz val="10"/>
        <color indexed="9"/>
        <rFont val="Arial"/>
        <family val="2"/>
      </rPr>
      <t>T</t>
    </r>
  </si>
  <si>
    <t>mm</t>
  </si>
  <si>
    <r>
      <t>cm</t>
    </r>
    <r>
      <rPr>
        <vertAlign val="superscript"/>
        <sz val="10"/>
        <color indexed="9"/>
        <rFont val="Arial"/>
        <family val="2"/>
      </rPr>
      <t>2</t>
    </r>
  </si>
  <si>
    <t>kg/m</t>
  </si>
  <si>
    <r>
      <t>cm</t>
    </r>
    <r>
      <rPr>
        <vertAlign val="superscript"/>
        <sz val="10"/>
        <color indexed="9"/>
        <rFont val="Arial"/>
        <family val="2"/>
      </rPr>
      <t>4</t>
    </r>
  </si>
  <si>
    <r>
      <t>cm</t>
    </r>
    <r>
      <rPr>
        <vertAlign val="superscript"/>
        <sz val="10"/>
        <color indexed="9"/>
        <rFont val="Arial"/>
        <family val="2"/>
      </rPr>
      <t>3</t>
    </r>
  </si>
  <si>
    <t>cm</t>
  </si>
  <si>
    <r>
      <t>INP</t>
    </r>
    <r>
      <rPr>
        <sz val="11"/>
        <color indexed="9"/>
        <rFont val="Calibri"/>
        <family val="2"/>
      </rPr>
      <t> </t>
    </r>
  </si>
  <si>
    <r>
      <t>s=r</t>
    </r>
    <r>
      <rPr>
        <b/>
        <vertAlign val="subscript"/>
        <sz val="11"/>
        <color indexed="9"/>
        <rFont val="Calibri"/>
        <family val="2"/>
      </rPr>
      <t>1</t>
    </r>
  </si>
  <si>
    <r>
      <t>r</t>
    </r>
    <r>
      <rPr>
        <b/>
        <vertAlign val="subscript"/>
        <sz val="11"/>
        <color indexed="9"/>
        <rFont val="Calibri"/>
        <family val="2"/>
      </rPr>
      <t>2</t>
    </r>
  </si>
  <si>
    <r>
      <t>cm</t>
    </r>
    <r>
      <rPr>
        <vertAlign val="superscript"/>
        <sz val="11"/>
        <color indexed="9"/>
        <rFont val="Calibri"/>
        <family val="2"/>
      </rPr>
      <t>2</t>
    </r>
  </si>
  <si>
    <r>
      <t>J</t>
    </r>
    <r>
      <rPr>
        <vertAlign val="subscript"/>
        <sz val="11"/>
        <color indexed="9"/>
        <rFont val="Calibri"/>
        <family val="2"/>
      </rPr>
      <t>x</t>
    </r>
  </si>
  <si>
    <r>
      <t>cm</t>
    </r>
    <r>
      <rPr>
        <vertAlign val="superscript"/>
        <sz val="11"/>
        <color indexed="9"/>
        <rFont val="Calibri"/>
        <family val="2"/>
      </rPr>
      <t>4</t>
    </r>
  </si>
  <si>
    <r>
      <t>W</t>
    </r>
    <r>
      <rPr>
        <vertAlign val="subscript"/>
        <sz val="11"/>
        <color indexed="9"/>
        <rFont val="Calibri"/>
        <family val="2"/>
      </rPr>
      <t>x</t>
    </r>
  </si>
  <si>
    <r>
      <t>cm</t>
    </r>
    <r>
      <rPr>
        <vertAlign val="superscript"/>
        <sz val="11"/>
        <color indexed="9"/>
        <rFont val="Calibri"/>
        <family val="2"/>
      </rPr>
      <t>3</t>
    </r>
  </si>
  <si>
    <r>
      <t>i</t>
    </r>
    <r>
      <rPr>
        <vertAlign val="subscript"/>
        <sz val="11"/>
        <color indexed="9"/>
        <rFont val="Calibri"/>
        <family val="2"/>
      </rPr>
      <t>x</t>
    </r>
  </si>
  <si>
    <r>
      <t>J</t>
    </r>
    <r>
      <rPr>
        <vertAlign val="subscript"/>
        <sz val="11"/>
        <color indexed="9"/>
        <rFont val="Calibri"/>
        <family val="2"/>
      </rPr>
      <t>y</t>
    </r>
  </si>
  <si>
    <r>
      <t>W</t>
    </r>
    <r>
      <rPr>
        <vertAlign val="subscript"/>
        <sz val="11"/>
        <color indexed="9"/>
        <rFont val="Calibri"/>
        <family val="2"/>
      </rPr>
      <t>y</t>
    </r>
  </si>
  <si>
    <r>
      <t>i</t>
    </r>
    <r>
      <rPr>
        <vertAlign val="subscript"/>
        <sz val="11"/>
        <color indexed="9"/>
        <rFont val="Calibri"/>
        <family val="2"/>
      </rPr>
      <t>y</t>
    </r>
  </si>
  <si>
    <r>
      <t>a</t>
    </r>
    <r>
      <rPr>
        <vertAlign val="subscript"/>
        <sz val="11"/>
        <color indexed="9"/>
        <rFont val="Calibri"/>
        <family val="2"/>
      </rPr>
      <t>1</t>
    </r>
  </si>
  <si>
    <r>
      <t>r</t>
    </r>
    <r>
      <rPr>
        <vertAlign val="subscript"/>
        <sz val="11"/>
        <color indexed="9"/>
        <rFont val="Calibri"/>
        <family val="2"/>
      </rPr>
      <t>T</t>
    </r>
  </si>
  <si>
    <r>
      <t>IPB</t>
    </r>
    <r>
      <rPr>
        <sz val="11"/>
        <color indexed="9"/>
        <rFont val="Calibri"/>
        <family val="2"/>
      </rPr>
      <t> </t>
    </r>
  </si>
  <si>
    <r>
      <t>UNP</t>
    </r>
    <r>
      <rPr>
        <sz val="11"/>
        <color indexed="9"/>
        <rFont val="Calibri"/>
        <family val="2"/>
      </rPr>
      <t> </t>
    </r>
  </si>
  <si>
    <r>
      <t>t=r</t>
    </r>
    <r>
      <rPr>
        <b/>
        <vertAlign val="subscript"/>
        <sz val="11"/>
        <color indexed="9"/>
        <rFont val="Calibri"/>
        <family val="2"/>
      </rPr>
      <t>1</t>
    </r>
  </si>
  <si>
    <t>30x15</t>
  </si>
  <si>
    <r>
      <t>e</t>
    </r>
    <r>
      <rPr>
        <vertAlign val="subscript"/>
        <sz val="11"/>
        <color indexed="9"/>
        <rFont val="Calibri"/>
        <family val="2"/>
      </rPr>
      <t>y</t>
    </r>
  </si>
  <si>
    <r>
      <t>x</t>
    </r>
    <r>
      <rPr>
        <vertAlign val="subscript"/>
        <sz val="11"/>
        <color indexed="9"/>
        <rFont val="Calibri"/>
        <family val="2"/>
      </rPr>
      <t>M</t>
    </r>
  </si>
  <si>
    <t>--</t>
  </si>
  <si>
    <t>40x20</t>
  </si>
  <si>
    <t>50x25</t>
  </si>
  <si>
    <t>a X s</t>
  </si>
  <si>
    <r>
      <t>r</t>
    </r>
    <r>
      <rPr>
        <b/>
        <vertAlign val="subscript"/>
        <sz val="11"/>
        <color indexed="9"/>
        <rFont val="Calibri"/>
        <family val="2"/>
      </rPr>
      <t>1</t>
    </r>
  </si>
  <si>
    <t>F</t>
  </si>
  <si>
    <r>
      <t>cm</t>
    </r>
    <r>
      <rPr>
        <b/>
        <vertAlign val="superscript"/>
        <sz val="11"/>
        <color indexed="9"/>
        <rFont val="Calibri"/>
        <family val="2"/>
      </rPr>
      <t>2</t>
    </r>
  </si>
  <si>
    <t>e</t>
  </si>
  <si>
    <t>w</t>
  </si>
  <si>
    <r>
      <t>v</t>
    </r>
    <r>
      <rPr>
        <b/>
        <vertAlign val="subscript"/>
        <sz val="11"/>
        <color indexed="9"/>
        <rFont val="Calibri"/>
        <family val="2"/>
      </rPr>
      <t>1</t>
    </r>
  </si>
  <si>
    <t>20 X 3</t>
  </si>
  <si>
    <r>
      <t>J</t>
    </r>
    <r>
      <rPr>
        <b/>
        <vertAlign val="subscript"/>
        <sz val="11"/>
        <color indexed="9"/>
        <rFont val="Calibri"/>
        <family val="2"/>
      </rPr>
      <t>x</t>
    </r>
    <r>
      <rPr>
        <b/>
        <sz val="11"/>
        <color indexed="9"/>
        <rFont val="Calibri"/>
        <family val="2"/>
      </rPr>
      <t>=J</t>
    </r>
    <r>
      <rPr>
        <b/>
        <vertAlign val="subscript"/>
        <sz val="11"/>
        <color indexed="9"/>
        <rFont val="Calibri"/>
        <family val="2"/>
      </rPr>
      <t>y</t>
    </r>
  </si>
  <si>
    <r>
      <t>cm</t>
    </r>
    <r>
      <rPr>
        <b/>
        <vertAlign val="superscript"/>
        <sz val="11"/>
        <color indexed="9"/>
        <rFont val="Calibri"/>
        <family val="2"/>
      </rPr>
      <t>4</t>
    </r>
  </si>
  <si>
    <r>
      <t>W</t>
    </r>
    <r>
      <rPr>
        <b/>
        <vertAlign val="subscript"/>
        <sz val="11"/>
        <color indexed="9"/>
        <rFont val="Calibri"/>
        <family val="2"/>
      </rPr>
      <t>x</t>
    </r>
    <r>
      <rPr>
        <b/>
        <sz val="11"/>
        <color indexed="9"/>
        <rFont val="Calibri"/>
        <family val="2"/>
      </rPr>
      <t>=W</t>
    </r>
    <r>
      <rPr>
        <b/>
        <vertAlign val="subscript"/>
        <sz val="11"/>
        <color indexed="9"/>
        <rFont val="Calibri"/>
        <family val="2"/>
      </rPr>
      <t>y</t>
    </r>
  </si>
  <si>
    <r>
      <t>cm</t>
    </r>
    <r>
      <rPr>
        <b/>
        <vertAlign val="superscript"/>
        <sz val="11"/>
        <color indexed="9"/>
        <rFont val="Calibri"/>
        <family val="2"/>
      </rPr>
      <t>3</t>
    </r>
  </si>
  <si>
    <r>
      <t>i</t>
    </r>
    <r>
      <rPr>
        <b/>
        <vertAlign val="subscript"/>
        <sz val="11"/>
        <color indexed="9"/>
        <rFont val="Calibri"/>
        <family val="2"/>
      </rPr>
      <t>x</t>
    </r>
    <r>
      <rPr>
        <b/>
        <sz val="11"/>
        <color indexed="9"/>
        <rFont val="Calibri"/>
        <family val="2"/>
      </rPr>
      <t>=i</t>
    </r>
    <r>
      <rPr>
        <b/>
        <vertAlign val="subscript"/>
        <sz val="11"/>
        <color indexed="9"/>
        <rFont val="Calibri"/>
        <family val="2"/>
      </rPr>
      <t>y</t>
    </r>
  </si>
  <si>
    <r>
      <t>J</t>
    </r>
    <r>
      <rPr>
        <b/>
        <vertAlign val="subscript"/>
        <sz val="11"/>
        <color indexed="9"/>
        <rFont val="Calibri"/>
        <family val="2"/>
      </rPr>
      <t>ξ</t>
    </r>
  </si>
  <si>
    <r>
      <t>i</t>
    </r>
    <r>
      <rPr>
        <b/>
        <vertAlign val="subscript"/>
        <sz val="11"/>
        <color indexed="9"/>
        <rFont val="Calibri"/>
        <family val="2"/>
      </rPr>
      <t>ξ</t>
    </r>
  </si>
  <si>
    <r>
      <t>J</t>
    </r>
    <r>
      <rPr>
        <b/>
        <vertAlign val="subscript"/>
        <sz val="11"/>
        <color indexed="9"/>
        <rFont val="Calibri"/>
        <family val="2"/>
      </rPr>
      <t>η</t>
    </r>
  </si>
  <si>
    <r>
      <t>W</t>
    </r>
    <r>
      <rPr>
        <b/>
        <vertAlign val="subscript"/>
        <sz val="11"/>
        <color indexed="9"/>
        <rFont val="Calibri"/>
        <family val="2"/>
      </rPr>
      <t>η</t>
    </r>
  </si>
  <si>
    <r>
      <t>i</t>
    </r>
    <r>
      <rPr>
        <b/>
        <vertAlign val="subscript"/>
        <sz val="11"/>
        <color indexed="9"/>
        <rFont val="Calibri"/>
        <family val="2"/>
      </rPr>
      <t>η</t>
    </r>
  </si>
  <si>
    <t>20 X 4</t>
  </si>
  <si>
    <t>25 X 3</t>
  </si>
  <si>
    <t>25 X 4</t>
  </si>
  <si>
    <t>25 X 5</t>
  </si>
  <si>
    <t>30 X 3</t>
  </si>
  <si>
    <t>30 X 4</t>
  </si>
  <si>
    <t>30 X 5</t>
  </si>
  <si>
    <t>35 X 3</t>
  </si>
  <si>
    <t>35 X 4</t>
  </si>
  <si>
    <t>35 X 5</t>
  </si>
  <si>
    <t>35 X 6</t>
  </si>
  <si>
    <t>40 X 3</t>
  </si>
  <si>
    <t>40 X 4</t>
  </si>
  <si>
    <t>40 X 5</t>
  </si>
  <si>
    <t>40 X 6</t>
  </si>
  <si>
    <t>45 X 4</t>
  </si>
  <si>
    <t>45 X 5</t>
  </si>
  <si>
    <t>45 X 6</t>
  </si>
  <si>
    <t>45 X 7</t>
  </si>
  <si>
    <t>50 X 4</t>
  </si>
  <si>
    <t>50 X 5</t>
  </si>
  <si>
    <t>50 X 6</t>
  </si>
  <si>
    <t>50 X 7</t>
  </si>
  <si>
    <t>50 X 8</t>
  </si>
  <si>
    <t>50 X 9</t>
  </si>
  <si>
    <t>55 X 5</t>
  </si>
  <si>
    <t>55 X 6</t>
  </si>
  <si>
    <t>55 X 8</t>
  </si>
  <si>
    <t>55 X 10</t>
  </si>
  <si>
    <t>60 X 5</t>
  </si>
  <si>
    <t>60 X 6</t>
  </si>
  <si>
    <t>60 X 8</t>
  </si>
  <si>
    <t>60 X 10</t>
  </si>
  <si>
    <t>65 X 6</t>
  </si>
  <si>
    <t>65 X 7</t>
  </si>
  <si>
    <t>65 X 8</t>
  </si>
  <si>
    <t>65 X 9</t>
  </si>
  <si>
    <t>65 X 11</t>
  </si>
  <si>
    <t>70 X 6</t>
  </si>
  <si>
    <t>70 X 7</t>
  </si>
  <si>
    <t>70 X 9</t>
  </si>
  <si>
    <t>70 X 11</t>
  </si>
  <si>
    <t>75 X 6</t>
  </si>
  <si>
    <t>75 X 7</t>
  </si>
  <si>
    <t>75 X 8</t>
  </si>
  <si>
    <t>75 X 10</t>
  </si>
  <si>
    <t>75 X 12</t>
  </si>
  <si>
    <t>80 X 7</t>
  </si>
  <si>
    <t>80 X 8</t>
  </si>
  <si>
    <t>80 X 10</t>
  </si>
  <si>
    <t>80 X 12</t>
  </si>
  <si>
    <t>80 X 14</t>
  </si>
  <si>
    <t>90 X 8</t>
  </si>
  <si>
    <t>90 X 9</t>
  </si>
  <si>
    <t>90 X 11</t>
  </si>
  <si>
    <t>90 X 13</t>
  </si>
  <si>
    <t>90 X 16</t>
  </si>
  <si>
    <t>100 X 8</t>
  </si>
  <si>
    <t>100 X 10</t>
  </si>
  <si>
    <t>100 X 12</t>
  </si>
  <si>
    <t>100 X 14</t>
  </si>
  <si>
    <t>100 X 16</t>
  </si>
  <si>
    <t>100 X 20</t>
  </si>
  <si>
    <t>110 X 10</t>
  </si>
  <si>
    <t>110 X 12</t>
  </si>
  <si>
    <t>110 X 14</t>
  </si>
  <si>
    <t>120 X 11</t>
  </si>
  <si>
    <t>120 X 12</t>
  </si>
  <si>
    <t>120 X 13</t>
  </si>
  <si>
    <t>120 X 15</t>
  </si>
  <si>
    <t>130 X 12</t>
  </si>
  <si>
    <t>130 X 14</t>
  </si>
  <si>
    <t>130 X 16</t>
  </si>
  <si>
    <t>140 X 13</t>
  </si>
  <si>
    <t>140 X 15</t>
  </si>
  <si>
    <t>150 X 12</t>
  </si>
  <si>
    <t>150 X 14</t>
  </si>
  <si>
    <t>150 X 15</t>
  </si>
  <si>
    <t>150 X 16</t>
  </si>
  <si>
    <t>150 X 18</t>
  </si>
  <si>
    <t>150 X 20</t>
  </si>
  <si>
    <t>160 X 15</t>
  </si>
  <si>
    <t>160 X 17</t>
  </si>
  <si>
    <t>160 X 19</t>
  </si>
  <si>
    <t>180 X 16</t>
  </si>
  <si>
    <t>180 X 18</t>
  </si>
  <si>
    <t>180 X 20</t>
  </si>
  <si>
    <t>180 X 22</t>
  </si>
  <si>
    <t>200 X 16</t>
  </si>
  <si>
    <t>200 X 18</t>
  </si>
  <si>
    <t>200 X 20</t>
  </si>
  <si>
    <t>200 X 24</t>
  </si>
  <si>
    <t>200 X 28</t>
  </si>
  <si>
    <t>a X b X s</t>
  </si>
  <si>
    <r>
      <t>e</t>
    </r>
    <r>
      <rPr>
        <b/>
        <vertAlign val="subscript"/>
        <sz val="11"/>
        <color indexed="9"/>
        <rFont val="Calibri"/>
        <family val="2"/>
      </rPr>
      <t>x</t>
    </r>
  </si>
  <si>
    <r>
      <t>e</t>
    </r>
    <r>
      <rPr>
        <b/>
        <vertAlign val="subscript"/>
        <sz val="11"/>
        <color indexed="9"/>
        <rFont val="Calibri"/>
        <family val="2"/>
      </rPr>
      <t>y</t>
    </r>
  </si>
  <si>
    <t>tan α</t>
  </si>
  <si>
    <t>30 X 20 X 3</t>
  </si>
  <si>
    <r>
      <t>J</t>
    </r>
    <r>
      <rPr>
        <b/>
        <vertAlign val="subscript"/>
        <sz val="11"/>
        <color indexed="9"/>
        <rFont val="Calibri"/>
        <family val="2"/>
      </rPr>
      <t>x</t>
    </r>
  </si>
  <si>
    <r>
      <t>W</t>
    </r>
    <r>
      <rPr>
        <b/>
        <vertAlign val="subscript"/>
        <sz val="11"/>
        <color indexed="9"/>
        <rFont val="Calibri"/>
        <family val="2"/>
      </rPr>
      <t>x</t>
    </r>
  </si>
  <si>
    <r>
      <t>i</t>
    </r>
    <r>
      <rPr>
        <b/>
        <vertAlign val="subscript"/>
        <sz val="11"/>
        <color indexed="9"/>
        <rFont val="Calibri"/>
        <family val="2"/>
      </rPr>
      <t>x</t>
    </r>
  </si>
  <si>
    <r>
      <t>J</t>
    </r>
    <r>
      <rPr>
        <b/>
        <vertAlign val="subscript"/>
        <sz val="11"/>
        <color indexed="9"/>
        <rFont val="Calibri"/>
        <family val="2"/>
      </rPr>
      <t>y</t>
    </r>
  </si>
  <si>
    <r>
      <t>W</t>
    </r>
    <r>
      <rPr>
        <b/>
        <vertAlign val="subscript"/>
        <sz val="11"/>
        <color indexed="9"/>
        <rFont val="Calibri"/>
        <family val="2"/>
      </rPr>
      <t>y</t>
    </r>
  </si>
  <si>
    <r>
      <t>i</t>
    </r>
    <r>
      <rPr>
        <b/>
        <vertAlign val="subscript"/>
        <sz val="11"/>
        <color indexed="9"/>
        <rFont val="Calibri"/>
        <family val="2"/>
      </rPr>
      <t>y</t>
    </r>
  </si>
  <si>
    <r>
      <t>a</t>
    </r>
    <r>
      <rPr>
        <b/>
        <vertAlign val="subscript"/>
        <sz val="11"/>
        <color indexed="9"/>
        <rFont val="Calibri"/>
        <family val="2"/>
      </rPr>
      <t>1</t>
    </r>
  </si>
  <si>
    <t>30 X 20 X 4</t>
  </si>
  <si>
    <t>40 X 20 X 3</t>
  </si>
  <si>
    <t>40 X 20 X 4</t>
  </si>
  <si>
    <t>45 X 30 X 3</t>
  </si>
  <si>
    <t>45 X 30 X 4</t>
  </si>
  <si>
    <t>45 X 30 X 5</t>
  </si>
  <si>
    <t>50 X 30 X 5</t>
  </si>
  <si>
    <t>50 X 40 X 4</t>
  </si>
  <si>
    <t>__</t>
  </si>
  <si>
    <t>50 X 40 X 5</t>
  </si>
  <si>
    <t>60 X 30 X 5</t>
  </si>
  <si>
    <t>60 X 30 X 7</t>
  </si>
  <si>
    <t>60 X 40 X 5</t>
  </si>
  <si>
    <t>60 X 40 X 6</t>
  </si>
  <si>
    <t>60 X 40 X 7</t>
  </si>
  <si>
    <t>65 X 50 X 5</t>
  </si>
  <si>
    <t>65 X 50 X 7</t>
  </si>
  <si>
    <t>65 X 50 X 9</t>
  </si>
  <si>
    <t>75 X 50 X 5</t>
  </si>
  <si>
    <t>75 X 50 X 7</t>
  </si>
  <si>
    <t>75 X 50 X 9</t>
  </si>
  <si>
    <t>75 X 55 X 5</t>
  </si>
  <si>
    <t>75 X 55 X 7</t>
  </si>
  <si>
    <t>75 X 55 X 9</t>
  </si>
  <si>
    <t>80 X 40 X 6</t>
  </si>
  <si>
    <t>80 X 40 X 8</t>
  </si>
  <si>
    <t>80 X 65 X 6</t>
  </si>
  <si>
    <t>80 X 65 X 8</t>
  </si>
  <si>
    <t>80 X 65 X 10</t>
  </si>
  <si>
    <t>90 X 60 X 6</t>
  </si>
  <si>
    <t>90 X 60 X 8</t>
  </si>
  <si>
    <t>90 X 75 X 7</t>
  </si>
  <si>
    <t>100 X 50 X 6</t>
  </si>
  <si>
    <t>100 X 50 X 8</t>
  </si>
  <si>
    <t>100 X 50 X 10</t>
  </si>
  <si>
    <t>100 X 65 X 7</t>
  </si>
  <si>
    <t>100 X 65 X 9</t>
  </si>
  <si>
    <t>100 X 65 X 11</t>
  </si>
  <si>
    <t>100 X 75 X 7</t>
  </si>
  <si>
    <t>100 X 75 X 9</t>
  </si>
  <si>
    <t>100 X 75 X 11</t>
  </si>
  <si>
    <t>120 X 80 X 8</t>
  </si>
  <si>
    <t>120 X 80 X 10</t>
  </si>
  <si>
    <t>120 X 80 X 12</t>
  </si>
  <si>
    <t>120 X 80 X 14</t>
  </si>
  <si>
    <t>130 X 65 X 8</t>
  </si>
  <si>
    <t>130 X 65 X 10</t>
  </si>
  <si>
    <t>130 X 65 X 12</t>
  </si>
  <si>
    <t>130 X 75 X 8</t>
  </si>
  <si>
    <t>130 X 75 X 10</t>
  </si>
  <si>
    <t>130 X 75 X 12</t>
  </si>
  <si>
    <t>130 X 90 X 10</t>
  </si>
  <si>
    <t>130 X 90 X 12</t>
  </si>
  <si>
    <t>150 X 75 X 9</t>
  </si>
  <si>
    <t>150 X 75 X 11</t>
  </si>
  <si>
    <t>150 X 90 X 10</t>
  </si>
  <si>
    <t>150 X 90 X 12</t>
  </si>
  <si>
    <t>150 X 100 X 10</t>
  </si>
  <si>
    <t>150 X 100 X 12</t>
  </si>
  <si>
    <t>150 X 100 X 14</t>
  </si>
  <si>
    <t>160 X 80 X 10</t>
  </si>
  <si>
    <t>160 X 80 X 12</t>
  </si>
  <si>
    <t>160 X 80 X 14</t>
  </si>
  <si>
    <t>180 X 90 X 10</t>
  </si>
  <si>
    <t>180 X 90 X 12</t>
  </si>
  <si>
    <t>180 X 90 X 14</t>
  </si>
  <si>
    <t>200 X 100 X 10</t>
  </si>
  <si>
    <t>200 X 100 X 12</t>
  </si>
  <si>
    <t>200 X 100 X 14</t>
  </si>
  <si>
    <t>200 X 100 X 16</t>
  </si>
  <si>
    <t>250 X 90 X 10</t>
  </si>
  <si>
    <t>250 X 90 X 12</t>
  </si>
  <si>
    <t>250 X 90 X 14</t>
  </si>
  <si>
    <t>250 X 90 X 16</t>
  </si>
  <si>
    <t>J</t>
  </si>
  <si>
    <t>W</t>
  </si>
  <si>
    <t>i</t>
  </si>
  <si>
    <t>40 X 2.9</t>
  </si>
  <si>
    <t>50 X 2.9</t>
  </si>
  <si>
    <t>60 X 2.9</t>
  </si>
  <si>
    <t>60 X 4</t>
  </si>
  <si>
    <t>70 X 3.2</t>
  </si>
  <si>
    <t>70 X 4</t>
  </si>
  <si>
    <t>70 X 5</t>
  </si>
  <si>
    <t>80 X 3.6</t>
  </si>
  <si>
    <t>80 X 4.5</t>
  </si>
  <si>
    <t>80 X 5.6</t>
  </si>
  <si>
    <t>90 X 3.6</t>
  </si>
  <si>
    <t>90 X 4.5</t>
  </si>
  <si>
    <t>90 X 5.6</t>
  </si>
  <si>
    <t>100 X 4</t>
  </si>
  <si>
    <t>100 X 5</t>
  </si>
  <si>
    <t>100 X 6.3</t>
  </si>
  <si>
    <t>120 X 4.5</t>
  </si>
  <si>
    <t>120 X 5.6</t>
  </si>
  <si>
    <t>120 X 6.3</t>
  </si>
  <si>
    <t>140 X 5.6</t>
  </si>
  <si>
    <t>140 X 7.1</t>
  </si>
  <si>
    <t>140 X 8.8</t>
  </si>
  <si>
    <t>160 X 6.3</t>
  </si>
  <si>
    <t>160 X 8</t>
  </si>
  <si>
    <t>160 X 10</t>
  </si>
  <si>
    <t>180 X 6.3</t>
  </si>
  <si>
    <t>180 X 8</t>
  </si>
  <si>
    <t>180 X 10</t>
  </si>
  <si>
    <t>200 X 6.3</t>
  </si>
  <si>
    <t>200 X 8</t>
  </si>
  <si>
    <t>200 X 10</t>
  </si>
  <si>
    <t>220 X 6.3</t>
  </si>
  <si>
    <t>220 X 8</t>
  </si>
  <si>
    <t>220 X 10</t>
  </si>
  <si>
    <t>260 X 7.1</t>
  </si>
  <si>
    <t>260 X 8.8</t>
  </si>
  <si>
    <t>260 X 11</t>
  </si>
  <si>
    <t>280 X 8</t>
  </si>
  <si>
    <t>280 X 10</t>
  </si>
  <si>
    <t>280 X 12.5</t>
  </si>
  <si>
    <t>320 X 10</t>
  </si>
  <si>
    <t>320 X 12.5</t>
  </si>
  <si>
    <t>320 X 16</t>
  </si>
  <si>
    <t>360 X 10</t>
  </si>
  <si>
    <t>360 X 12.5</t>
  </si>
  <si>
    <t>360 X 16</t>
  </si>
  <si>
    <t>400 X 12.5</t>
  </si>
  <si>
    <t>400 X 16</t>
  </si>
  <si>
    <t>400 X 20</t>
  </si>
  <si>
    <t>50  X 30  X  2.9</t>
  </si>
  <si>
    <t>50  X 30  X  4</t>
  </si>
  <si>
    <t>60  X 40  X  2.9</t>
  </si>
  <si>
    <t>60  X 40  X  4</t>
  </si>
  <si>
    <t>70  X 40  X  2.9</t>
  </si>
  <si>
    <t>70  X 40  X  4</t>
  </si>
  <si>
    <t>80  X 40  X  2.9</t>
  </si>
  <si>
    <t>80  X 40  X  4</t>
  </si>
  <si>
    <t>80  X 40  X  5</t>
  </si>
  <si>
    <t>90  X 50  X  3.2</t>
  </si>
  <si>
    <t>90  X 50  X  4</t>
  </si>
  <si>
    <t>90  X 50  X  5</t>
  </si>
  <si>
    <t>100  X 50  X  3.6</t>
  </si>
  <si>
    <t>100  X 50  X  4.5</t>
  </si>
  <si>
    <t>100  X 50  X  5.6</t>
  </si>
  <si>
    <t>100  X 60  X  3.6</t>
  </si>
  <si>
    <t>100  X 60  X  4.5</t>
  </si>
  <si>
    <t>100  X 60  X  5.6</t>
  </si>
  <si>
    <t>120  X 60  X  4</t>
  </si>
  <si>
    <t>120  X 60  X  5</t>
  </si>
  <si>
    <t>120  X 60  X  6.3</t>
  </si>
  <si>
    <t>140 X 80  X  4</t>
  </si>
  <si>
    <t>140 X 80  X  5</t>
  </si>
  <si>
    <t>140 X 80  X  6.3</t>
  </si>
  <si>
    <t>160 X 90  X  4.5</t>
  </si>
  <si>
    <t>160 X 90  X  5.6</t>
  </si>
  <si>
    <t>160 X 90  X  7.1</t>
  </si>
  <si>
    <t>180 X 100  X  5.6</t>
  </si>
  <si>
    <t>180 X 100  X  7.1</t>
  </si>
  <si>
    <t>180 X 100  X  8.8</t>
  </si>
  <si>
    <t>200 X 120  X  6.3</t>
  </si>
  <si>
    <t>200 X 120  X  8</t>
  </si>
  <si>
    <t>200 X 120  X  10</t>
  </si>
  <si>
    <t>220 X 120  X  6.3</t>
  </si>
  <si>
    <t>220 X 120  X  8</t>
  </si>
  <si>
    <t>220 X 120  X  10</t>
  </si>
  <si>
    <t>260 X 140  X  6.3</t>
  </si>
  <si>
    <t>260 X 140  X  8</t>
  </si>
  <si>
    <t>260 X 140  X  10</t>
  </si>
  <si>
    <t>260 X 180  X  6.3</t>
  </si>
  <si>
    <t>260 X 180  X  8</t>
  </si>
  <si>
    <t>260 X 180  X  10</t>
  </si>
  <si>
    <t>280 X 180  X  7.1</t>
  </si>
  <si>
    <t>280 X 180  X  8.8</t>
  </si>
  <si>
    <t>280 X 180  X  11</t>
  </si>
  <si>
    <t>280 X 220  X  8</t>
  </si>
  <si>
    <t>280 X 220  X  10</t>
  </si>
  <si>
    <t>280 X 220  X  12.5</t>
  </si>
  <si>
    <t>320 X 180  X  8.8</t>
  </si>
  <si>
    <t>320 X 180  X  10</t>
  </si>
  <si>
    <t>320 X 180  X  12.5</t>
  </si>
  <si>
    <t>320 X 220  X  8.8</t>
  </si>
  <si>
    <t>320 X 220  X  10</t>
  </si>
  <si>
    <t>320 X 220  X  12.5</t>
  </si>
  <si>
    <t>360 X 220  X  10</t>
  </si>
  <si>
    <t>360 X 220  X  12.5</t>
  </si>
  <si>
    <t>360 X 220  X  16</t>
  </si>
  <si>
    <t>400 X 260  X  11</t>
  </si>
  <si>
    <t>400 X 260  X  14.2</t>
  </si>
  <si>
    <t>400 X 260  X  17.5</t>
  </si>
  <si>
    <t>D X s</t>
  </si>
  <si>
    <t>21.3 X 2</t>
  </si>
  <si>
    <t>21.3 X 2.6</t>
  </si>
  <si>
    <t>21.3 X 3.2</t>
  </si>
  <si>
    <t>26.9 X 2</t>
  </si>
  <si>
    <t>26.9 X 2.6</t>
  </si>
  <si>
    <t>26.9 X 3.2</t>
  </si>
  <si>
    <t>33.7 X 2.6</t>
  </si>
  <si>
    <t>33.7 X 3.2</t>
  </si>
  <si>
    <t>33.7 X 4</t>
  </si>
  <si>
    <t>42.4 X 2.6</t>
  </si>
  <si>
    <t>42.4 X 3.2</t>
  </si>
  <si>
    <t>42.4 X 4</t>
  </si>
  <si>
    <t>48.3 X 2.6</t>
  </si>
  <si>
    <t>48.3 X 3.2</t>
  </si>
  <si>
    <t>48.3 X 4</t>
  </si>
  <si>
    <t>60.3 X 2.9</t>
  </si>
  <si>
    <t>60.3 X 3.6</t>
  </si>
  <si>
    <t>60.3 X 4</t>
  </si>
  <si>
    <t>60.3 X 5</t>
  </si>
  <si>
    <t>76.1 X 2.9</t>
  </si>
  <si>
    <t>76.1 X 3.6</t>
  </si>
  <si>
    <t>76.1 X 4</t>
  </si>
  <si>
    <t>76.1 X 5</t>
  </si>
  <si>
    <t>88.9 X 3.2</t>
  </si>
  <si>
    <t>88.9 X 3.6</t>
  </si>
  <si>
    <t>88.9 X 4</t>
  </si>
  <si>
    <t>88.9 X 5</t>
  </si>
  <si>
    <t>88.9 X 6.3</t>
  </si>
  <si>
    <t>101.6 X 3.6</t>
  </si>
  <si>
    <t>101.6 X 4.5</t>
  </si>
  <si>
    <t>101.6 X 5.6</t>
  </si>
  <si>
    <t>101.6 X 7.1</t>
  </si>
  <si>
    <t>108 X 3.6</t>
  </si>
  <si>
    <t>108 X 4.5</t>
  </si>
  <si>
    <t>108 X 5.6</t>
  </si>
  <si>
    <t>114.3 X 3.6</t>
  </si>
  <si>
    <t>114.3 X 4.5</t>
  </si>
  <si>
    <t>114.3 X 5.6</t>
  </si>
  <si>
    <t>114.3 X 7.1</t>
  </si>
  <si>
    <t>133 X 4</t>
  </si>
  <si>
    <t>133 X 5.6</t>
  </si>
  <si>
    <t>133 X 6.3</t>
  </si>
  <si>
    <t>139.7 X 4</t>
  </si>
  <si>
    <t>139.7 X 5.6</t>
  </si>
  <si>
    <t>139.7 X 6.3</t>
  </si>
  <si>
    <t>139.7 X 7.1</t>
  </si>
  <si>
    <t>159 X 4.5</t>
  </si>
  <si>
    <t>159 X 5.6</t>
  </si>
  <si>
    <t>159 X 6.3</t>
  </si>
  <si>
    <t>168.3 X 4.5</t>
  </si>
  <si>
    <t>168.3 X 5.6</t>
  </si>
  <si>
    <t>168.3 X 6.3</t>
  </si>
  <si>
    <t>168.3 X 7.1</t>
  </si>
  <si>
    <t>168.3 X 8.8</t>
  </si>
  <si>
    <t>193.7 X 4.5</t>
  </si>
  <si>
    <t>193.7 X 5</t>
  </si>
  <si>
    <t>193.7 X 5.4</t>
  </si>
  <si>
    <t>193.7 X 6.3</t>
  </si>
  <si>
    <t>193.7 X 7.1</t>
  </si>
  <si>
    <t>193.7 X 8</t>
  </si>
  <si>
    <t>193.7 X 8.8</t>
  </si>
  <si>
    <t>219.1 X 4.5</t>
  </si>
  <si>
    <t>219.1 X 5</t>
  </si>
  <si>
    <t>219.1 X 5.9</t>
  </si>
  <si>
    <t>219.1 X 6.3</t>
  </si>
  <si>
    <t>219.1 X 7.1</t>
  </si>
  <si>
    <t>219.1 X 8.8</t>
  </si>
  <si>
    <t>219.1 X 10</t>
  </si>
  <si>
    <t>244.5 X 6.3</t>
  </si>
  <si>
    <t>244.5 X 8</t>
  </si>
  <si>
    <t>244.5 X 10</t>
  </si>
  <si>
    <t>244.5 X 11</t>
  </si>
  <si>
    <t>273 X 5</t>
  </si>
  <si>
    <t>273 X 5.6</t>
  </si>
  <si>
    <t>273 X 6.3</t>
  </si>
  <si>
    <t>273 X 7.1</t>
  </si>
  <si>
    <t>273 X 8.8</t>
  </si>
  <si>
    <t>273 X 11</t>
  </si>
  <si>
    <t>323.9 X 5</t>
  </si>
  <si>
    <t>323.9 X 5.6</t>
  </si>
  <si>
    <t>323.9 X 6.3</t>
  </si>
  <si>
    <t>323.9 X 7.1</t>
  </si>
  <si>
    <t>323.9 X 8.8</t>
  </si>
  <si>
    <t>323.9 X 11</t>
  </si>
  <si>
    <t>355.6 X 8</t>
  </si>
  <si>
    <t>355.6 X 10</t>
  </si>
  <si>
    <t>355.6 X 12.5</t>
  </si>
  <si>
    <t>406.4 X 8.8</t>
  </si>
  <si>
    <t>406.4 X 11</t>
  </si>
  <si>
    <t>406.4 X 14.2</t>
  </si>
  <si>
    <t>457.2 X 10</t>
  </si>
  <si>
    <t>457.2 X 14.2</t>
  </si>
  <si>
    <t>457.2 X 17.5</t>
  </si>
  <si>
    <t>508 X 8.8</t>
  </si>
  <si>
    <t>508 X 20</t>
  </si>
  <si>
    <t>558.8 X 8.8</t>
  </si>
  <si>
    <t>558.8 X 20</t>
  </si>
  <si>
    <t>609.6 X 10</t>
  </si>
  <si>
    <t>711.2 X 10</t>
  </si>
  <si>
    <t>812.8 X 16</t>
  </si>
  <si>
    <t>914.4 X 10</t>
  </si>
  <si>
    <t>914.4 X 25</t>
  </si>
  <si>
    <t>1016 X 10</t>
  </si>
  <si>
    <t>1016 X 25</t>
  </si>
  <si>
    <t>Cast IPE</t>
  </si>
  <si>
    <t>H</t>
  </si>
  <si>
    <r>
      <t>F</t>
    </r>
    <r>
      <rPr>
        <b/>
        <vertAlign val="subscript"/>
        <sz val="11"/>
        <color indexed="9"/>
        <rFont val="Calibri"/>
        <family val="2"/>
      </rPr>
      <t>a</t>
    </r>
  </si>
  <si>
    <r>
      <t>l</t>
    </r>
    <r>
      <rPr>
        <b/>
        <vertAlign val="subscript"/>
        <sz val="11"/>
        <color indexed="9"/>
        <rFont val="Calibri"/>
        <family val="2"/>
      </rPr>
      <t>xa</t>
    </r>
  </si>
  <si>
    <r>
      <t>W</t>
    </r>
    <r>
      <rPr>
        <b/>
        <vertAlign val="subscript"/>
        <sz val="11"/>
        <color indexed="9"/>
        <rFont val="Calibri"/>
        <family val="2"/>
      </rPr>
      <t>xa</t>
    </r>
  </si>
  <si>
    <r>
      <t>F</t>
    </r>
    <r>
      <rPr>
        <b/>
        <vertAlign val="subscript"/>
        <sz val="11"/>
        <color indexed="9"/>
        <rFont val="Calibri"/>
        <family val="2"/>
      </rPr>
      <t>b</t>
    </r>
  </si>
  <si>
    <r>
      <t>l</t>
    </r>
    <r>
      <rPr>
        <b/>
        <vertAlign val="subscript"/>
        <sz val="11"/>
        <color indexed="9"/>
        <rFont val="Calibri"/>
        <family val="2"/>
      </rPr>
      <t>xb</t>
    </r>
  </si>
  <si>
    <r>
      <t>W</t>
    </r>
    <r>
      <rPr>
        <b/>
        <vertAlign val="subscript"/>
        <sz val="11"/>
        <color indexed="9"/>
        <rFont val="Calibri"/>
        <family val="2"/>
      </rPr>
      <t>xb</t>
    </r>
  </si>
  <si>
    <t>kg/m
(per 1.5h)</t>
  </si>
</sst>
</file>

<file path=xl/styles.xml><?xml version="1.0" encoding="utf-8"?>
<styleSheet xmlns="http://schemas.openxmlformats.org/spreadsheetml/2006/main">
  <numFmts count="16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Unicode MS"/>
      <family val="2"/>
    </font>
    <font>
      <sz val="15"/>
      <color indexed="9"/>
      <name val="Verdana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vertAlign val="subscript"/>
      <sz val="10"/>
      <color indexed="9"/>
      <name val="Arial"/>
      <family val="2"/>
    </font>
    <font>
      <vertAlign val="superscript"/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vertAlign val="subscript"/>
      <sz val="11"/>
      <color indexed="9"/>
      <name val="Calibri"/>
      <family val="2"/>
    </font>
    <font>
      <vertAlign val="superscript"/>
      <sz val="11"/>
      <color indexed="9"/>
      <name val="Calibri"/>
      <family val="2"/>
    </font>
    <font>
      <vertAlign val="subscript"/>
      <sz val="11"/>
      <color indexed="9"/>
      <name val="Calibri"/>
      <family val="2"/>
    </font>
    <font>
      <sz val="14"/>
      <color indexed="9"/>
      <name val="Verdana"/>
      <family val="2"/>
    </font>
    <font>
      <b/>
      <vertAlign val="superscript"/>
      <sz val="11"/>
      <color indexed="9"/>
      <name val="Calibri"/>
      <family val="2"/>
    </font>
    <font>
      <sz val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22"/>
      </top>
      <bottom/>
    </border>
    <border>
      <left/>
      <right style="medium">
        <color indexed="22"/>
      </right>
      <top style="medium">
        <color indexed="22"/>
      </top>
      <bottom/>
    </border>
    <border>
      <left style="medium">
        <color indexed="22"/>
      </left>
      <right/>
      <top style="medium">
        <color indexed="22"/>
      </top>
      <bottom/>
    </border>
    <border>
      <left style="medium">
        <color indexed="22"/>
      </left>
      <right/>
      <top/>
      <bottom/>
    </border>
    <border>
      <left/>
      <right style="medium">
        <color indexed="22"/>
      </right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9" fillId="33" borderId="0" xfId="0" applyFont="1" applyFill="1" applyAlignment="1">
      <alignment horizontal="center" wrapText="1"/>
    </xf>
    <xf numFmtId="0" fontId="9" fillId="34" borderId="0" xfId="0" applyFont="1" applyFill="1" applyAlignment="1">
      <alignment horizontal="center" wrapText="1"/>
    </xf>
    <xf numFmtId="0" fontId="9" fillId="33" borderId="10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wrapText="1"/>
    </xf>
    <xf numFmtId="0" fontId="9" fillId="34" borderId="12" xfId="0" applyFont="1" applyFill="1" applyBorder="1" applyAlignment="1">
      <alignment horizontal="center" wrapText="1"/>
    </xf>
    <xf numFmtId="0" fontId="9" fillId="34" borderId="11" xfId="0" applyFont="1" applyFill="1" applyBorder="1" applyAlignment="1">
      <alignment horizontal="center" wrapText="1"/>
    </xf>
    <xf numFmtId="0" fontId="9" fillId="35" borderId="12" xfId="0" applyFont="1" applyFill="1" applyBorder="1" applyAlignment="1">
      <alignment horizontal="center" wrapText="1"/>
    </xf>
    <xf numFmtId="0" fontId="9" fillId="35" borderId="13" xfId="0" applyFont="1" applyFill="1" applyBorder="1" applyAlignment="1">
      <alignment horizontal="center" wrapText="1"/>
    </xf>
    <xf numFmtId="0" fontId="9" fillId="34" borderId="14" xfId="0" applyFont="1" applyFill="1" applyBorder="1" applyAlignment="1">
      <alignment horizontal="center" wrapText="1"/>
    </xf>
    <xf numFmtId="0" fontId="9" fillId="33" borderId="14" xfId="0" applyFont="1" applyFill="1" applyBorder="1" applyAlignment="1">
      <alignment horizontal="center" wrapText="1"/>
    </xf>
    <xf numFmtId="0" fontId="9" fillId="34" borderId="13" xfId="0" applyFont="1" applyFill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9" fillId="33" borderId="15" xfId="0" applyFont="1" applyFill="1" applyBorder="1" applyAlignment="1">
      <alignment horizontal="center" wrapText="1"/>
    </xf>
    <xf numFmtId="0" fontId="9" fillId="34" borderId="15" xfId="0" applyFont="1" applyFill="1" applyBorder="1" applyAlignment="1">
      <alignment horizont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0" fillId="36" borderId="15" xfId="0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0" fillId="36" borderId="17" xfId="0" applyFill="1" applyBorder="1" applyAlignment="1">
      <alignment horizontal="center"/>
    </xf>
    <xf numFmtId="0" fontId="9" fillId="35" borderId="15" xfId="0" applyFont="1" applyFill="1" applyBorder="1" applyAlignment="1">
      <alignment horizontal="center" wrapText="1"/>
    </xf>
    <xf numFmtId="0" fontId="9" fillId="35" borderId="15" xfId="0" applyFont="1" applyFill="1" applyBorder="1" applyAlignment="1">
      <alignment horizontal="center" vertical="center" wrapText="1"/>
    </xf>
    <xf numFmtId="0" fontId="0" fillId="36" borderId="15" xfId="0" applyFill="1" applyBorder="1" applyAlignment="1" applyProtection="1">
      <alignment horizontal="center" vertical="center"/>
      <protection locked="0"/>
    </xf>
    <xf numFmtId="0" fontId="0" fillId="36" borderId="15" xfId="0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13" fillId="35" borderId="15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wrapText="1"/>
    </xf>
    <xf numFmtId="0" fontId="9" fillId="35" borderId="1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180975</xdr:colOff>
      <xdr:row>4</xdr:row>
      <xdr:rowOff>19050</xdr:rowOff>
    </xdr:from>
    <xdr:to>
      <xdr:col>20</xdr:col>
      <xdr:colOff>285750</xdr:colOff>
      <xdr:row>20</xdr:row>
      <xdr:rowOff>19050</xdr:rowOff>
    </xdr:to>
    <xdr:pic>
      <xdr:nvPicPr>
        <xdr:cNvPr id="1" name="Picture 3" descr="ip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1114425"/>
          <a:ext cx="2305050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514350</xdr:colOff>
      <xdr:row>4</xdr:row>
      <xdr:rowOff>85725</xdr:rowOff>
    </xdr:from>
    <xdr:to>
      <xdr:col>21</xdr:col>
      <xdr:colOff>190500</xdr:colOff>
      <xdr:row>20</xdr:row>
      <xdr:rowOff>85725</xdr:rowOff>
    </xdr:to>
    <xdr:pic>
      <xdr:nvPicPr>
        <xdr:cNvPr id="1" name="Picture 3" descr="cast_ip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076325"/>
          <a:ext cx="5162550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361950</xdr:colOff>
      <xdr:row>3</xdr:row>
      <xdr:rowOff>76200</xdr:rowOff>
    </xdr:from>
    <xdr:to>
      <xdr:col>22</xdr:col>
      <xdr:colOff>228600</xdr:colOff>
      <xdr:row>19</xdr:row>
      <xdr:rowOff>9525</xdr:rowOff>
    </xdr:to>
    <xdr:pic>
      <xdr:nvPicPr>
        <xdr:cNvPr id="1" name="Picture 4" descr="in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866775"/>
          <a:ext cx="2305050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409575</xdr:colOff>
      <xdr:row>20</xdr:row>
      <xdr:rowOff>152400</xdr:rowOff>
    </xdr:from>
    <xdr:to>
      <xdr:col>22</xdr:col>
      <xdr:colOff>514350</xdr:colOff>
      <xdr:row>36</xdr:row>
      <xdr:rowOff>152400</xdr:rowOff>
    </xdr:to>
    <xdr:pic>
      <xdr:nvPicPr>
        <xdr:cNvPr id="2" name="Picture 5" descr="inp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4248150"/>
          <a:ext cx="254317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200025</xdr:colOff>
      <xdr:row>4</xdr:row>
      <xdr:rowOff>9525</xdr:rowOff>
    </xdr:from>
    <xdr:to>
      <xdr:col>25</xdr:col>
      <xdr:colOff>171450</xdr:colOff>
      <xdr:row>19</xdr:row>
      <xdr:rowOff>133350</xdr:rowOff>
    </xdr:to>
    <xdr:pic>
      <xdr:nvPicPr>
        <xdr:cNvPr id="1" name="Picture 4" descr="ip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904875"/>
          <a:ext cx="3019425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390525</xdr:colOff>
      <xdr:row>5</xdr:row>
      <xdr:rowOff>38100</xdr:rowOff>
    </xdr:from>
    <xdr:to>
      <xdr:col>23</xdr:col>
      <xdr:colOff>323850</xdr:colOff>
      <xdr:row>23</xdr:row>
      <xdr:rowOff>38100</xdr:rowOff>
    </xdr:to>
    <xdr:pic>
      <xdr:nvPicPr>
        <xdr:cNvPr id="1" name="Picture 6" descr="chann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1371600"/>
          <a:ext cx="23717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161925</xdr:colOff>
      <xdr:row>5</xdr:row>
      <xdr:rowOff>9525</xdr:rowOff>
    </xdr:from>
    <xdr:to>
      <xdr:col>22</xdr:col>
      <xdr:colOff>304800</xdr:colOff>
      <xdr:row>22</xdr:row>
      <xdr:rowOff>9525</xdr:rowOff>
    </xdr:to>
    <xdr:pic>
      <xdr:nvPicPr>
        <xdr:cNvPr id="1" name="Picture 2" descr="angle_equal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1257300"/>
          <a:ext cx="3086100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24</xdr:row>
      <xdr:rowOff>114300</xdr:rowOff>
    </xdr:from>
    <xdr:to>
      <xdr:col>22</xdr:col>
      <xdr:colOff>200025</xdr:colOff>
      <xdr:row>38</xdr:row>
      <xdr:rowOff>19050</xdr:rowOff>
    </xdr:to>
    <xdr:pic>
      <xdr:nvPicPr>
        <xdr:cNvPr id="2" name="Picture 3" descr="angle_equal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4981575"/>
          <a:ext cx="25241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28575</xdr:colOff>
      <xdr:row>4</xdr:row>
      <xdr:rowOff>38100</xdr:rowOff>
    </xdr:from>
    <xdr:to>
      <xdr:col>24</xdr:col>
      <xdr:colOff>133350</xdr:colOff>
      <xdr:row>21</xdr:row>
      <xdr:rowOff>38100</xdr:rowOff>
    </xdr:to>
    <xdr:pic>
      <xdr:nvPicPr>
        <xdr:cNvPr id="1" name="Picture 2" descr="angle_unequal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1028700"/>
          <a:ext cx="2543175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38100</xdr:colOff>
      <xdr:row>22</xdr:row>
      <xdr:rowOff>171450</xdr:rowOff>
    </xdr:from>
    <xdr:to>
      <xdr:col>24</xdr:col>
      <xdr:colOff>142875</xdr:colOff>
      <xdr:row>38</xdr:row>
      <xdr:rowOff>76200</xdr:rowOff>
    </xdr:to>
    <xdr:pic>
      <xdr:nvPicPr>
        <xdr:cNvPr id="2" name="Picture 3" descr="angle_unequal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025" y="4591050"/>
          <a:ext cx="2543175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76200</xdr:colOff>
      <xdr:row>4</xdr:row>
      <xdr:rowOff>180975</xdr:rowOff>
    </xdr:from>
    <xdr:to>
      <xdr:col>11</xdr:col>
      <xdr:colOff>190500</xdr:colOff>
      <xdr:row>18</xdr:row>
      <xdr:rowOff>171450</xdr:rowOff>
    </xdr:to>
    <xdr:pic>
      <xdr:nvPicPr>
        <xdr:cNvPr id="1" name="Picture 3" descr="hollow_squ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971550"/>
          <a:ext cx="255270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323850</xdr:colOff>
      <xdr:row>4</xdr:row>
      <xdr:rowOff>161925</xdr:rowOff>
    </xdr:from>
    <xdr:to>
      <xdr:col>13</xdr:col>
      <xdr:colOff>428625</xdr:colOff>
      <xdr:row>22</xdr:row>
      <xdr:rowOff>180975</xdr:rowOff>
    </xdr:to>
    <xdr:pic>
      <xdr:nvPicPr>
        <xdr:cNvPr id="1" name="Picture 2" descr="hollow_rec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1152525"/>
          <a:ext cx="2543175" cy="3448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4</xdr:row>
      <xdr:rowOff>57150</xdr:rowOff>
    </xdr:from>
    <xdr:to>
      <xdr:col>10</xdr:col>
      <xdr:colOff>180975</xdr:colOff>
      <xdr:row>19</xdr:row>
      <xdr:rowOff>57150</xdr:rowOff>
    </xdr:to>
    <xdr:pic>
      <xdr:nvPicPr>
        <xdr:cNvPr id="1" name="Picture 3" descr="round_tub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885825"/>
          <a:ext cx="21336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rightToLeft="1" zoomScalePageLayoutView="0" workbookViewId="0" topLeftCell="A1">
      <pane ySplit="3" topLeftCell="A4" activePane="bottomLeft" state="frozen"/>
      <selection pane="topLeft" activeCell="A1" sqref="A1"/>
      <selection pane="bottomLeft" activeCell="E9" sqref="E9"/>
    </sheetView>
  </sheetViews>
  <sheetFormatPr defaultColWidth="9.140625" defaultRowHeight="15"/>
  <cols>
    <col min="1" max="1" width="6.8515625" style="22" bestFit="1" customWidth="1"/>
    <col min="2" max="3" width="4.140625" style="22" bestFit="1" customWidth="1"/>
    <col min="4" max="4" width="5.28125" style="22" bestFit="1" customWidth="1"/>
    <col min="5" max="5" width="5.00390625" style="22" bestFit="1" customWidth="1"/>
    <col min="6" max="6" width="3.140625" style="22" bestFit="1" customWidth="1"/>
    <col min="7" max="7" width="5.28125" style="22" bestFit="1" customWidth="1"/>
    <col min="8" max="8" width="4.140625" style="22" bestFit="1" customWidth="1"/>
    <col min="9" max="10" width="5.28125" style="22" bestFit="1" customWidth="1"/>
    <col min="11" max="11" width="6.28125" style="22" bestFit="1" customWidth="1"/>
    <col min="12" max="16" width="5.28125" style="22" bestFit="1" customWidth="1"/>
    <col min="17" max="17" width="4.140625" style="22" bestFit="1" customWidth="1"/>
    <col min="18" max="18" width="5.28125" style="22" bestFit="1" customWidth="1"/>
    <col min="19" max="19" width="23.8515625" style="22" customWidth="1"/>
    <col min="20" max="16384" width="9.140625" style="22" customWidth="1"/>
  </cols>
  <sheetData>
    <row r="1" spans="1:18" ht="25.5">
      <c r="A1" s="44" t="s">
        <v>0</v>
      </c>
      <c r="B1" s="35" t="s">
        <v>1</v>
      </c>
      <c r="C1" s="36" t="s">
        <v>2</v>
      </c>
      <c r="D1" s="36" t="s">
        <v>3</v>
      </c>
      <c r="E1" s="35" t="s">
        <v>4</v>
      </c>
      <c r="F1" s="36" t="s">
        <v>5</v>
      </c>
      <c r="G1" s="35" t="s">
        <v>6</v>
      </c>
      <c r="H1" s="36" t="s">
        <v>7</v>
      </c>
      <c r="I1" s="35" t="s">
        <v>8</v>
      </c>
      <c r="J1" s="36" t="s">
        <v>9</v>
      </c>
      <c r="K1" s="35" t="s">
        <v>10</v>
      </c>
      <c r="L1" s="35" t="s">
        <v>11</v>
      </c>
      <c r="M1" s="35" t="s">
        <v>12</v>
      </c>
      <c r="N1" s="36" t="s">
        <v>13</v>
      </c>
      <c r="O1" s="36" t="s">
        <v>14</v>
      </c>
      <c r="P1" s="36" t="s">
        <v>15</v>
      </c>
      <c r="Q1" s="36" t="s">
        <v>16</v>
      </c>
      <c r="R1" s="36" t="s">
        <v>17</v>
      </c>
    </row>
    <row r="2" spans="1:18" ht="25.5">
      <c r="A2" s="45"/>
      <c r="B2" s="37" t="s">
        <v>18</v>
      </c>
      <c r="C2" s="38" t="s">
        <v>18</v>
      </c>
      <c r="D2" s="36" t="s">
        <v>18</v>
      </c>
      <c r="E2" s="37" t="s">
        <v>18</v>
      </c>
      <c r="F2" s="38" t="s">
        <v>18</v>
      </c>
      <c r="G2" s="37" t="s">
        <v>18</v>
      </c>
      <c r="H2" s="38" t="s">
        <v>18</v>
      </c>
      <c r="I2" s="37" t="s">
        <v>19</v>
      </c>
      <c r="J2" s="38" t="s">
        <v>20</v>
      </c>
      <c r="K2" s="37" t="s">
        <v>21</v>
      </c>
      <c r="L2" s="37" t="s">
        <v>22</v>
      </c>
      <c r="M2" s="37" t="s">
        <v>23</v>
      </c>
      <c r="N2" s="38" t="s">
        <v>21</v>
      </c>
      <c r="O2" s="38" t="s">
        <v>22</v>
      </c>
      <c r="P2" s="38" t="s">
        <v>23</v>
      </c>
      <c r="Q2" s="38" t="s">
        <v>18</v>
      </c>
      <c r="R2" s="38" t="s">
        <v>18</v>
      </c>
    </row>
    <row r="3" spans="1:18" s="28" customFormat="1" ht="15">
      <c r="A3" s="42">
        <v>80</v>
      </c>
      <c r="B3" s="24">
        <f>VLOOKUP($A$3,ipe,2,0)</f>
        <v>80</v>
      </c>
      <c r="C3" s="24">
        <f>VLOOKUP($A$3,ipe,3,0)</f>
        <v>46</v>
      </c>
      <c r="D3" s="24">
        <f>VLOOKUP($A$3,ipe,4,0)</f>
        <v>3.8</v>
      </c>
      <c r="E3" s="24">
        <f>VLOOKUP($A$3,ipe,5,0)</f>
        <v>5.2</v>
      </c>
      <c r="F3" s="24">
        <f>VLOOKUP($A$3,ipe,6,0)</f>
        <v>5</v>
      </c>
      <c r="G3" s="24">
        <f>VLOOKUP($A$3,ipe,7,0)</f>
        <v>10.2</v>
      </c>
      <c r="H3" s="24">
        <f>VLOOKUP($A$3,ipe,8,0)</f>
        <v>59</v>
      </c>
      <c r="I3" s="24">
        <f>VLOOKUP($A$3,ipe,9,0)</f>
        <v>7.64</v>
      </c>
      <c r="J3" s="24">
        <f>VLOOKUP($A$3,ipe,10,0)</f>
        <v>6</v>
      </c>
      <c r="K3" s="24">
        <f>VLOOKUP($A$3,ipe,11,0)</f>
        <v>80.1</v>
      </c>
      <c r="L3" s="24">
        <f>VLOOKUP($A$3,ipe,12,0)</f>
        <v>20</v>
      </c>
      <c r="M3" s="24">
        <f>VLOOKUP($A$3,ipe,13,0)</f>
        <v>3.24</v>
      </c>
      <c r="N3" s="24">
        <f>VLOOKUP($A$3,ipe,14,0)</f>
        <v>8.49</v>
      </c>
      <c r="O3" s="24">
        <f>VLOOKUP($A$3,ipe,15,0)</f>
        <v>3.69</v>
      </c>
      <c r="P3" s="24">
        <f>VLOOKUP($A$3,ipe,16,0)</f>
        <v>1.05</v>
      </c>
      <c r="Q3" s="24">
        <f>VLOOKUP($A$3,ipe,17,0)</f>
        <v>63</v>
      </c>
      <c r="R3" s="24">
        <f>VLOOKUP($A$3,ipe,18,0)</f>
        <v>12.2</v>
      </c>
    </row>
    <row r="4" spans="1:18" s="28" customFormat="1" ht="20.25">
      <c r="A4" s="29"/>
      <c r="B4" s="30"/>
      <c r="C4" s="30"/>
      <c r="D4" s="30"/>
      <c r="E4" s="30"/>
      <c r="F4" s="30"/>
      <c r="G4" s="30"/>
      <c r="H4" s="30"/>
      <c r="I4" s="31"/>
      <c r="J4" s="31"/>
      <c r="K4" s="32"/>
      <c r="L4" s="32"/>
      <c r="M4" s="32"/>
      <c r="N4" s="32"/>
      <c r="O4" s="32"/>
      <c r="P4" s="32"/>
      <c r="Q4" s="32"/>
      <c r="R4" s="31"/>
    </row>
    <row r="5" spans="1:20" ht="15">
      <c r="A5" s="23">
        <v>80</v>
      </c>
      <c r="B5" s="23">
        <v>80</v>
      </c>
      <c r="C5" s="23">
        <v>46</v>
      </c>
      <c r="D5" s="23">
        <v>3.8</v>
      </c>
      <c r="E5" s="23">
        <v>5.2</v>
      </c>
      <c r="F5" s="23">
        <v>5</v>
      </c>
      <c r="G5" s="23">
        <v>10.2</v>
      </c>
      <c r="H5" s="23">
        <v>59</v>
      </c>
      <c r="I5" s="23">
        <v>7.64</v>
      </c>
      <c r="J5" s="23">
        <v>6</v>
      </c>
      <c r="K5" s="23">
        <v>80.1</v>
      </c>
      <c r="L5" s="23">
        <v>20</v>
      </c>
      <c r="M5" s="23">
        <v>3.24</v>
      </c>
      <c r="N5" s="23">
        <v>8.49</v>
      </c>
      <c r="O5" s="23">
        <v>3.69</v>
      </c>
      <c r="P5" s="23">
        <v>1.05</v>
      </c>
      <c r="Q5" s="23">
        <v>63</v>
      </c>
      <c r="R5" s="23">
        <v>12.2</v>
      </c>
      <c r="T5" s="34"/>
    </row>
    <row r="6" spans="1:20" ht="15">
      <c r="A6" s="23">
        <v>100</v>
      </c>
      <c r="B6" s="23">
        <v>100</v>
      </c>
      <c r="C6" s="23">
        <v>55</v>
      </c>
      <c r="D6" s="23">
        <v>4.1</v>
      </c>
      <c r="E6" s="23">
        <v>5.7</v>
      </c>
      <c r="F6" s="23">
        <v>7</v>
      </c>
      <c r="G6" s="23">
        <v>12.7</v>
      </c>
      <c r="H6" s="23">
        <v>74</v>
      </c>
      <c r="I6" s="23">
        <v>10.3</v>
      </c>
      <c r="J6" s="23">
        <v>8.1</v>
      </c>
      <c r="K6" s="23">
        <v>171</v>
      </c>
      <c r="L6" s="23">
        <v>34.2</v>
      </c>
      <c r="M6" s="23">
        <v>4.07</v>
      </c>
      <c r="N6" s="23">
        <v>15.9</v>
      </c>
      <c r="O6" s="23">
        <v>5.79</v>
      </c>
      <c r="P6" s="23">
        <v>1.24</v>
      </c>
      <c r="Q6" s="23">
        <v>79</v>
      </c>
      <c r="R6" s="23">
        <v>14.6</v>
      </c>
      <c r="T6" s="34"/>
    </row>
    <row r="7" spans="1:20" ht="15">
      <c r="A7" s="23">
        <v>120</v>
      </c>
      <c r="B7" s="23">
        <v>120</v>
      </c>
      <c r="C7" s="23">
        <v>64</v>
      </c>
      <c r="D7" s="23">
        <v>4.4</v>
      </c>
      <c r="E7" s="23">
        <v>6.3</v>
      </c>
      <c r="F7" s="23">
        <v>7</v>
      </c>
      <c r="G7" s="23">
        <v>13.3</v>
      </c>
      <c r="H7" s="23">
        <v>93</v>
      </c>
      <c r="I7" s="23">
        <v>13.2</v>
      </c>
      <c r="J7" s="23">
        <v>10.4</v>
      </c>
      <c r="K7" s="23">
        <v>318</v>
      </c>
      <c r="L7" s="23">
        <v>53</v>
      </c>
      <c r="M7" s="23">
        <v>4.9</v>
      </c>
      <c r="N7" s="23">
        <v>27.7</v>
      </c>
      <c r="O7" s="23">
        <v>8.65</v>
      </c>
      <c r="P7" s="23">
        <v>1.45</v>
      </c>
      <c r="Q7" s="23">
        <v>96</v>
      </c>
      <c r="R7" s="23">
        <v>16.9</v>
      </c>
      <c r="T7" s="34"/>
    </row>
    <row r="8" spans="1:20" ht="15">
      <c r="A8" s="23">
        <v>140</v>
      </c>
      <c r="B8" s="23">
        <v>140</v>
      </c>
      <c r="C8" s="23">
        <v>73</v>
      </c>
      <c r="D8" s="23">
        <v>4.7</v>
      </c>
      <c r="E8" s="23">
        <v>6.9</v>
      </c>
      <c r="F8" s="23">
        <v>7</v>
      </c>
      <c r="G8" s="23">
        <v>13.9</v>
      </c>
      <c r="H8" s="23">
        <v>112</v>
      </c>
      <c r="I8" s="23">
        <v>16.4</v>
      </c>
      <c r="J8" s="23">
        <v>12.9</v>
      </c>
      <c r="K8" s="23">
        <v>541</v>
      </c>
      <c r="L8" s="23">
        <v>77.3</v>
      </c>
      <c r="M8" s="23">
        <v>5.74</v>
      </c>
      <c r="N8" s="23">
        <v>44.9</v>
      </c>
      <c r="O8" s="23">
        <v>12.3</v>
      </c>
      <c r="P8" s="23">
        <v>1.65</v>
      </c>
      <c r="Q8" s="23">
        <v>112</v>
      </c>
      <c r="R8" s="23">
        <v>19.3</v>
      </c>
      <c r="T8" s="34"/>
    </row>
    <row r="9" spans="1:20" ht="15">
      <c r="A9" s="23">
        <v>160</v>
      </c>
      <c r="B9" s="23">
        <v>160</v>
      </c>
      <c r="C9" s="23">
        <v>82</v>
      </c>
      <c r="D9" s="23">
        <v>5</v>
      </c>
      <c r="E9" s="23">
        <v>7.4</v>
      </c>
      <c r="F9" s="23">
        <v>9</v>
      </c>
      <c r="G9" s="23">
        <v>16.4</v>
      </c>
      <c r="H9" s="23">
        <v>127</v>
      </c>
      <c r="I9" s="23">
        <v>20.1</v>
      </c>
      <c r="J9" s="23">
        <v>15.8</v>
      </c>
      <c r="K9" s="23">
        <v>869</v>
      </c>
      <c r="L9" s="23">
        <v>109</v>
      </c>
      <c r="M9" s="23">
        <v>6.58</v>
      </c>
      <c r="N9" s="23">
        <v>68.3</v>
      </c>
      <c r="O9" s="23">
        <v>16.7</v>
      </c>
      <c r="P9" s="23">
        <v>1.84</v>
      </c>
      <c r="Q9" s="23">
        <v>129</v>
      </c>
      <c r="R9" s="23">
        <v>21.7</v>
      </c>
      <c r="T9" s="34"/>
    </row>
    <row r="10" spans="1:20" ht="15">
      <c r="A10" s="23">
        <v>180</v>
      </c>
      <c r="B10" s="23">
        <v>180</v>
      </c>
      <c r="C10" s="23">
        <v>91</v>
      </c>
      <c r="D10" s="23">
        <v>5.3</v>
      </c>
      <c r="E10" s="23">
        <v>8</v>
      </c>
      <c r="F10" s="23">
        <v>9</v>
      </c>
      <c r="G10" s="23">
        <v>17</v>
      </c>
      <c r="H10" s="23">
        <v>146</v>
      </c>
      <c r="I10" s="23">
        <v>23.9</v>
      </c>
      <c r="J10" s="23">
        <v>18.8</v>
      </c>
      <c r="K10" s="23">
        <v>1320</v>
      </c>
      <c r="L10" s="23">
        <v>146</v>
      </c>
      <c r="M10" s="23">
        <v>7.42</v>
      </c>
      <c r="N10" s="23">
        <v>101</v>
      </c>
      <c r="O10" s="23">
        <v>22.2</v>
      </c>
      <c r="P10" s="23">
        <v>2.06</v>
      </c>
      <c r="Q10" s="23">
        <v>145</v>
      </c>
      <c r="R10" s="23">
        <v>24</v>
      </c>
      <c r="T10" s="34"/>
    </row>
    <row r="11" spans="1:20" ht="15">
      <c r="A11" s="23">
        <v>200</v>
      </c>
      <c r="B11" s="23">
        <v>200</v>
      </c>
      <c r="C11" s="23">
        <v>100</v>
      </c>
      <c r="D11" s="23">
        <v>5.6</v>
      </c>
      <c r="E11" s="23">
        <v>8.5</v>
      </c>
      <c r="F11" s="23">
        <v>12</v>
      </c>
      <c r="G11" s="23">
        <v>20.5</v>
      </c>
      <c r="H11" s="23">
        <v>159</v>
      </c>
      <c r="I11" s="23">
        <v>28.5</v>
      </c>
      <c r="J11" s="23">
        <v>22.4</v>
      </c>
      <c r="K11" s="23">
        <v>1940</v>
      </c>
      <c r="L11" s="23">
        <v>194</v>
      </c>
      <c r="M11" s="23">
        <v>8.26</v>
      </c>
      <c r="N11" s="23">
        <v>142</v>
      </c>
      <c r="O11" s="23">
        <v>28.5</v>
      </c>
      <c r="P11" s="23">
        <v>2.24</v>
      </c>
      <c r="Q11" s="23">
        <v>162</v>
      </c>
      <c r="R11" s="23">
        <v>26.4</v>
      </c>
      <c r="T11" s="34"/>
    </row>
    <row r="12" spans="1:20" ht="15">
      <c r="A12" s="23">
        <v>220</v>
      </c>
      <c r="B12" s="23">
        <v>220</v>
      </c>
      <c r="C12" s="23">
        <v>110</v>
      </c>
      <c r="D12" s="23">
        <v>5.9</v>
      </c>
      <c r="E12" s="23">
        <v>9.2</v>
      </c>
      <c r="F12" s="23">
        <v>12</v>
      </c>
      <c r="G12" s="23">
        <v>21.2</v>
      </c>
      <c r="H12" s="23">
        <v>177</v>
      </c>
      <c r="I12" s="23">
        <v>33.4</v>
      </c>
      <c r="J12" s="23">
        <v>26.2</v>
      </c>
      <c r="K12" s="23">
        <v>2770</v>
      </c>
      <c r="L12" s="23">
        <v>252</v>
      </c>
      <c r="M12" s="23">
        <v>9.11</v>
      </c>
      <c r="N12" s="23">
        <v>205</v>
      </c>
      <c r="O12" s="23">
        <v>37.3</v>
      </c>
      <c r="P12" s="23">
        <v>2.48</v>
      </c>
      <c r="Q12" s="23">
        <v>179</v>
      </c>
      <c r="R12" s="23">
        <v>29.1</v>
      </c>
      <c r="T12" s="34"/>
    </row>
    <row r="13" spans="1:20" ht="15">
      <c r="A13" s="23">
        <v>240</v>
      </c>
      <c r="B13" s="23">
        <v>240</v>
      </c>
      <c r="C13" s="23">
        <v>120</v>
      </c>
      <c r="D13" s="23">
        <v>6.2</v>
      </c>
      <c r="E13" s="23">
        <v>9.8</v>
      </c>
      <c r="F13" s="23">
        <v>15</v>
      </c>
      <c r="G13" s="23">
        <v>24.8</v>
      </c>
      <c r="H13" s="23">
        <v>190</v>
      </c>
      <c r="I13" s="23">
        <v>39.1</v>
      </c>
      <c r="J13" s="23">
        <v>30.7</v>
      </c>
      <c r="K13" s="23">
        <v>3890</v>
      </c>
      <c r="L13" s="23">
        <v>324</v>
      </c>
      <c r="M13" s="23">
        <v>9.97</v>
      </c>
      <c r="N13" s="23">
        <v>284</v>
      </c>
      <c r="O13" s="23">
        <v>47.3</v>
      </c>
      <c r="P13" s="23">
        <v>2.6</v>
      </c>
      <c r="Q13" s="23">
        <v>196</v>
      </c>
      <c r="R13" s="23">
        <v>31.8</v>
      </c>
      <c r="T13" s="34"/>
    </row>
    <row r="14" spans="1:20" ht="15">
      <c r="A14" s="23">
        <v>270</v>
      </c>
      <c r="B14" s="23">
        <v>270</v>
      </c>
      <c r="C14" s="23">
        <v>135</v>
      </c>
      <c r="D14" s="23">
        <v>6.6</v>
      </c>
      <c r="E14" s="23">
        <v>10.2</v>
      </c>
      <c r="F14" s="23">
        <v>15</v>
      </c>
      <c r="G14" s="23">
        <v>25.2</v>
      </c>
      <c r="H14" s="23">
        <v>219</v>
      </c>
      <c r="I14" s="23">
        <v>45.9</v>
      </c>
      <c r="J14" s="23">
        <v>36.1</v>
      </c>
      <c r="K14" s="23">
        <v>5790</v>
      </c>
      <c r="L14" s="23">
        <v>429</v>
      </c>
      <c r="M14" s="23">
        <v>11.2</v>
      </c>
      <c r="N14" s="23">
        <v>420</v>
      </c>
      <c r="O14" s="23">
        <v>62.2</v>
      </c>
      <c r="P14" s="23">
        <v>3.02</v>
      </c>
      <c r="Q14" s="23">
        <v>220</v>
      </c>
      <c r="R14" s="23">
        <v>35.6</v>
      </c>
      <c r="T14" s="34"/>
    </row>
    <row r="15" spans="1:20" ht="15">
      <c r="A15" s="23">
        <v>300</v>
      </c>
      <c r="B15" s="23">
        <v>300</v>
      </c>
      <c r="C15" s="23">
        <v>150</v>
      </c>
      <c r="D15" s="23">
        <v>7.1</v>
      </c>
      <c r="E15" s="23">
        <v>10.7</v>
      </c>
      <c r="F15" s="23">
        <v>15</v>
      </c>
      <c r="G15" s="23">
        <v>25.7</v>
      </c>
      <c r="H15" s="23">
        <v>248</v>
      </c>
      <c r="I15" s="23">
        <v>53.8</v>
      </c>
      <c r="J15" s="23">
        <v>42.2</v>
      </c>
      <c r="K15" s="23">
        <v>8360</v>
      </c>
      <c r="L15" s="23">
        <v>557</v>
      </c>
      <c r="M15" s="23">
        <v>12.5</v>
      </c>
      <c r="N15" s="23">
        <v>604</v>
      </c>
      <c r="O15" s="23">
        <v>80.5</v>
      </c>
      <c r="P15" s="23">
        <v>3.35</v>
      </c>
      <c r="Q15" s="23">
        <v>245</v>
      </c>
      <c r="R15" s="23">
        <v>39.5</v>
      </c>
      <c r="T15" s="34"/>
    </row>
    <row r="16" spans="1:20" ht="15">
      <c r="A16" s="23">
        <v>330</v>
      </c>
      <c r="B16" s="23">
        <v>330</v>
      </c>
      <c r="C16" s="23">
        <v>160</v>
      </c>
      <c r="D16" s="23">
        <v>7.5</v>
      </c>
      <c r="E16" s="23">
        <v>11.5</v>
      </c>
      <c r="F16" s="23">
        <v>18</v>
      </c>
      <c r="G16" s="23">
        <v>29.5</v>
      </c>
      <c r="H16" s="23">
        <v>271</v>
      </c>
      <c r="I16" s="23">
        <v>62.6</v>
      </c>
      <c r="J16" s="23">
        <v>49.1</v>
      </c>
      <c r="K16" s="23">
        <v>11770</v>
      </c>
      <c r="L16" s="23">
        <v>713</v>
      </c>
      <c r="M16" s="23">
        <v>13.7</v>
      </c>
      <c r="N16" s="23">
        <v>788</v>
      </c>
      <c r="O16" s="23">
        <v>98.5</v>
      </c>
      <c r="P16" s="23">
        <v>3.55</v>
      </c>
      <c r="Q16" s="23">
        <v>270</v>
      </c>
      <c r="R16" s="23">
        <v>42.1</v>
      </c>
      <c r="T16" s="34"/>
    </row>
    <row r="17" spans="1:20" ht="15">
      <c r="A17" s="23">
        <v>360</v>
      </c>
      <c r="B17" s="23">
        <v>360</v>
      </c>
      <c r="C17" s="23">
        <v>170</v>
      </c>
      <c r="D17" s="23">
        <v>8</v>
      </c>
      <c r="E17" s="23">
        <v>12.7</v>
      </c>
      <c r="F17" s="23">
        <v>18</v>
      </c>
      <c r="G17" s="23">
        <v>30.7</v>
      </c>
      <c r="H17" s="23">
        <v>298</v>
      </c>
      <c r="I17" s="23">
        <v>72.7</v>
      </c>
      <c r="J17" s="23">
        <v>57.1</v>
      </c>
      <c r="K17" s="23">
        <v>16270</v>
      </c>
      <c r="L17" s="23">
        <v>904</v>
      </c>
      <c r="M17" s="23">
        <v>15</v>
      </c>
      <c r="N17" s="23">
        <v>1040</v>
      </c>
      <c r="O17" s="23">
        <v>123</v>
      </c>
      <c r="P17" s="23">
        <v>3.79</v>
      </c>
      <c r="Q17" s="23">
        <v>294</v>
      </c>
      <c r="R17" s="23">
        <v>44.7</v>
      </c>
      <c r="T17" s="34"/>
    </row>
    <row r="18" spans="1:20" ht="15">
      <c r="A18" s="23">
        <v>400</v>
      </c>
      <c r="B18" s="23">
        <v>400</v>
      </c>
      <c r="C18" s="23">
        <v>180</v>
      </c>
      <c r="D18" s="23">
        <v>8.6</v>
      </c>
      <c r="E18" s="23">
        <v>13.5</v>
      </c>
      <c r="F18" s="23">
        <v>21</v>
      </c>
      <c r="G18" s="23">
        <v>34.5</v>
      </c>
      <c r="H18" s="23">
        <v>331</v>
      </c>
      <c r="I18" s="23">
        <v>84.5</v>
      </c>
      <c r="J18" s="23">
        <v>66.3</v>
      </c>
      <c r="K18" s="23">
        <v>23130</v>
      </c>
      <c r="L18" s="23">
        <v>1160</v>
      </c>
      <c r="M18" s="23">
        <v>16.5</v>
      </c>
      <c r="N18" s="23">
        <v>1320</v>
      </c>
      <c r="O18" s="23">
        <v>146</v>
      </c>
      <c r="P18" s="23">
        <v>3.95</v>
      </c>
      <c r="Q18" s="23">
        <v>326</v>
      </c>
      <c r="R18" s="23">
        <v>47.1</v>
      </c>
      <c r="T18" s="34"/>
    </row>
    <row r="19" spans="1:20" ht="15">
      <c r="A19" s="23">
        <v>450</v>
      </c>
      <c r="B19" s="23">
        <v>450</v>
      </c>
      <c r="C19" s="23">
        <v>190</v>
      </c>
      <c r="D19" s="23">
        <v>9.4</v>
      </c>
      <c r="E19" s="23">
        <v>14.6</v>
      </c>
      <c r="F19" s="23">
        <v>21</v>
      </c>
      <c r="G19" s="23">
        <v>35.6</v>
      </c>
      <c r="H19" s="23">
        <v>378</v>
      </c>
      <c r="I19" s="23">
        <v>98.8</v>
      </c>
      <c r="J19" s="23">
        <v>77.6</v>
      </c>
      <c r="K19" s="23">
        <v>33740</v>
      </c>
      <c r="L19" s="23">
        <v>1500</v>
      </c>
      <c r="M19" s="23">
        <v>18.5</v>
      </c>
      <c r="N19" s="23">
        <v>1680</v>
      </c>
      <c r="O19" s="23">
        <v>176</v>
      </c>
      <c r="P19" s="23">
        <v>4.12</v>
      </c>
      <c r="Q19" s="23">
        <v>365</v>
      </c>
      <c r="R19" s="23">
        <v>49.4</v>
      </c>
      <c r="T19" s="34"/>
    </row>
    <row r="20" spans="1:20" ht="15">
      <c r="A20" s="23">
        <v>500</v>
      </c>
      <c r="B20" s="23">
        <v>500</v>
      </c>
      <c r="C20" s="23">
        <v>200</v>
      </c>
      <c r="D20" s="23">
        <v>10.2</v>
      </c>
      <c r="E20" s="23">
        <v>16</v>
      </c>
      <c r="F20" s="23">
        <v>21</v>
      </c>
      <c r="G20" s="23">
        <v>37</v>
      </c>
      <c r="H20" s="23">
        <v>426</v>
      </c>
      <c r="I20" s="23">
        <v>116</v>
      </c>
      <c r="J20" s="23">
        <v>90.7</v>
      </c>
      <c r="K20" s="23">
        <v>48200</v>
      </c>
      <c r="L20" s="23">
        <v>1930</v>
      </c>
      <c r="M20" s="23">
        <v>20.4</v>
      </c>
      <c r="N20" s="23">
        <v>2140</v>
      </c>
      <c r="O20" s="23">
        <v>214</v>
      </c>
      <c r="P20" s="23">
        <v>4.31</v>
      </c>
      <c r="Q20" s="23">
        <v>404</v>
      </c>
      <c r="R20" s="23">
        <v>51.8</v>
      </c>
      <c r="T20" s="34"/>
    </row>
    <row r="21" spans="1:18" ht="15">
      <c r="A21" s="23">
        <v>550</v>
      </c>
      <c r="B21" s="23">
        <v>550</v>
      </c>
      <c r="C21" s="23">
        <v>210</v>
      </c>
      <c r="D21" s="23">
        <v>11.1</v>
      </c>
      <c r="E21" s="23">
        <v>17.2</v>
      </c>
      <c r="F21" s="23">
        <v>24</v>
      </c>
      <c r="G21" s="23">
        <v>41.2</v>
      </c>
      <c r="H21" s="23">
        <v>467</v>
      </c>
      <c r="I21" s="23">
        <v>134</v>
      </c>
      <c r="J21" s="23">
        <v>106</v>
      </c>
      <c r="K21" s="23">
        <v>67120</v>
      </c>
      <c r="L21" s="23">
        <v>2440</v>
      </c>
      <c r="M21" s="23">
        <v>22.3</v>
      </c>
      <c r="N21" s="23">
        <v>2670</v>
      </c>
      <c r="O21" s="23">
        <v>254</v>
      </c>
      <c r="P21" s="23">
        <v>4.45</v>
      </c>
      <c r="Q21" s="23">
        <v>442</v>
      </c>
      <c r="R21" s="23">
        <v>54</v>
      </c>
    </row>
    <row r="22" spans="1:18" ht="15">
      <c r="A22" s="23">
        <v>600</v>
      </c>
      <c r="B22" s="23">
        <v>600</v>
      </c>
      <c r="C22" s="23">
        <v>220</v>
      </c>
      <c r="D22" s="23">
        <v>12</v>
      </c>
      <c r="E22" s="23">
        <v>19</v>
      </c>
      <c r="F22" s="23">
        <v>24</v>
      </c>
      <c r="G22" s="23">
        <v>43</v>
      </c>
      <c r="H22" s="23">
        <v>514</v>
      </c>
      <c r="I22" s="23">
        <v>156</v>
      </c>
      <c r="J22" s="23">
        <v>122</v>
      </c>
      <c r="K22" s="23">
        <v>92080</v>
      </c>
      <c r="L22" s="23">
        <v>3070</v>
      </c>
      <c r="M22" s="23">
        <v>24.3</v>
      </c>
      <c r="N22" s="23">
        <v>3390</v>
      </c>
      <c r="O22" s="23">
        <v>308</v>
      </c>
      <c r="P22" s="23">
        <v>4.66</v>
      </c>
      <c r="Q22" s="23">
        <v>481</v>
      </c>
      <c r="R22" s="23">
        <v>56.5</v>
      </c>
    </row>
  </sheetData>
  <sheetProtection sheet="1"/>
  <mergeCells count="1">
    <mergeCell ref="A1:A2"/>
  </mergeCells>
  <dataValidations count="1">
    <dataValidation type="list" allowBlank="1" showInputMessage="1" showErrorMessage="1" sqref="A3">
      <formula1>$A$5:$A$28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2"/>
  <sheetViews>
    <sheetView rightToLeft="1" zoomScale="85" zoomScaleNormal="85" zoomScalePageLayoutView="0" workbookViewId="0" topLeftCell="A1">
      <pane ySplit="3" topLeftCell="A4" activePane="bottomLeft" state="frozen"/>
      <selection pane="topLeft" activeCell="J14" sqref="J14"/>
      <selection pane="bottomLeft" activeCell="J14" sqref="J14"/>
    </sheetView>
  </sheetViews>
  <sheetFormatPr defaultColWidth="9.140625" defaultRowHeight="15"/>
  <cols>
    <col min="1" max="1" width="8.8515625" style="22" customWidth="1"/>
    <col min="2" max="3" width="4.28125" style="22" bestFit="1" customWidth="1"/>
    <col min="4" max="6" width="4.8515625" style="22" customWidth="1"/>
    <col min="7" max="7" width="11.57421875" style="22" customWidth="1"/>
    <col min="8" max="8" width="6.8515625" style="22" customWidth="1"/>
    <col min="9" max="9" width="5.421875" style="22" bestFit="1" customWidth="1"/>
    <col min="10" max="10" width="4.8515625" style="22" customWidth="1"/>
    <col min="11" max="11" width="11.7109375" style="22" customWidth="1"/>
    <col min="12" max="12" width="5.421875" style="22" bestFit="1" customWidth="1"/>
    <col min="13" max="16384" width="9.140625" style="22" customWidth="1"/>
  </cols>
  <sheetData>
    <row r="1" spans="1:12" ht="18">
      <c r="A1" s="49" t="s">
        <v>461</v>
      </c>
      <c r="B1" s="19" t="s">
        <v>1</v>
      </c>
      <c r="C1" s="19" t="s">
        <v>462</v>
      </c>
      <c r="D1" s="18" t="s">
        <v>3</v>
      </c>
      <c r="E1" s="19" t="s">
        <v>4</v>
      </c>
      <c r="F1" s="18" t="s">
        <v>463</v>
      </c>
      <c r="G1" s="19" t="s">
        <v>9</v>
      </c>
      <c r="H1" s="18" t="s">
        <v>464</v>
      </c>
      <c r="I1" s="18" t="s">
        <v>465</v>
      </c>
      <c r="J1" s="19" t="s">
        <v>466</v>
      </c>
      <c r="K1" s="19" t="s">
        <v>467</v>
      </c>
      <c r="L1" s="19" t="s">
        <v>468</v>
      </c>
    </row>
    <row r="2" spans="1:12" ht="30">
      <c r="A2" s="49"/>
      <c r="B2" s="19" t="s">
        <v>18</v>
      </c>
      <c r="C2" s="19" t="s">
        <v>18</v>
      </c>
      <c r="D2" s="18" t="s">
        <v>18</v>
      </c>
      <c r="E2" s="19" t="s">
        <v>18</v>
      </c>
      <c r="F2" s="18" t="s">
        <v>50</v>
      </c>
      <c r="G2" s="19" t="s">
        <v>469</v>
      </c>
      <c r="H2" s="18" t="s">
        <v>56</v>
      </c>
      <c r="I2" s="18" t="s">
        <v>58</v>
      </c>
      <c r="J2" s="19" t="s">
        <v>50</v>
      </c>
      <c r="K2" s="19" t="s">
        <v>56</v>
      </c>
      <c r="L2" s="19" t="s">
        <v>58</v>
      </c>
    </row>
    <row r="3" spans="1:12" ht="15">
      <c r="A3" s="42">
        <v>900</v>
      </c>
      <c r="B3" s="43">
        <f>VLOOKUP($A$3,$A$5:$L$100,2,0)</f>
        <v>600</v>
      </c>
      <c r="C3" s="43">
        <f>VLOOKUP($A$3,$A$5:$L$100,3,0)</f>
        <v>900</v>
      </c>
      <c r="D3" s="43">
        <f>VLOOKUP($A$3,$A$5:$L$100,4,0)</f>
        <v>12</v>
      </c>
      <c r="E3" s="43">
        <f>VLOOKUP($A$3,$A$5:$L$100,5,0)</f>
        <v>19</v>
      </c>
      <c r="F3" s="43">
        <f>VLOOKUP($A$3,$A$5:$L$100,6,0)</f>
        <v>192</v>
      </c>
      <c r="G3" s="43">
        <f>VLOOKUP($A$3,$A$5:$L$100,7,0)</f>
        <v>110</v>
      </c>
      <c r="H3" s="43">
        <f>VLOOKUP($A$3,$A$5:$L$100,8,0)</f>
        <v>235300</v>
      </c>
      <c r="I3" s="43">
        <f>VLOOKUP($A$3,$A$5:$L$100,9,0)</f>
        <v>5230</v>
      </c>
      <c r="J3" s="43">
        <f>VLOOKUP($A$3,$A$5:$L$100,10,0)</f>
        <v>120</v>
      </c>
      <c r="K3" s="43">
        <f>VLOOKUP($A$3,$A$5:$L$100,11,0)</f>
        <v>213700</v>
      </c>
      <c r="L3" s="43">
        <f>VLOOKUP($A$3,$A$5:$L$100,12,0)</f>
        <v>4750</v>
      </c>
    </row>
    <row r="5" spans="1:12" ht="15">
      <c r="A5" s="23">
        <v>120</v>
      </c>
      <c r="B5" s="23">
        <v>80</v>
      </c>
      <c r="C5" s="23">
        <v>120</v>
      </c>
      <c r="D5" s="23">
        <v>3.8</v>
      </c>
      <c r="E5" s="23">
        <v>5.2</v>
      </c>
      <c r="F5" s="23">
        <v>9.16</v>
      </c>
      <c r="G5" s="23">
        <v>0.718</v>
      </c>
      <c r="H5" s="23">
        <v>206</v>
      </c>
      <c r="I5" s="23">
        <v>34.3</v>
      </c>
      <c r="J5" s="23">
        <v>6.12</v>
      </c>
      <c r="K5" s="23">
        <v>189</v>
      </c>
      <c r="L5" s="23">
        <v>31.6</v>
      </c>
    </row>
    <row r="6" spans="1:12" ht="15">
      <c r="A6" s="23">
        <v>150</v>
      </c>
      <c r="B6" s="23">
        <v>100</v>
      </c>
      <c r="C6" s="23">
        <v>150</v>
      </c>
      <c r="D6" s="23">
        <v>4.1</v>
      </c>
      <c r="E6" s="23">
        <v>5.7</v>
      </c>
      <c r="F6" s="23">
        <v>12.4</v>
      </c>
      <c r="G6" s="23">
        <v>1.21</v>
      </c>
      <c r="H6" s="23">
        <v>437</v>
      </c>
      <c r="I6" s="23">
        <v>58.2</v>
      </c>
      <c r="J6" s="23">
        <v>8.25</v>
      </c>
      <c r="K6" s="23">
        <v>403</v>
      </c>
      <c r="L6" s="23">
        <v>53.7</v>
      </c>
    </row>
    <row r="7" spans="1:12" ht="15">
      <c r="A7" s="23">
        <v>180</v>
      </c>
      <c r="B7" s="23">
        <v>120</v>
      </c>
      <c r="C7" s="23">
        <v>180</v>
      </c>
      <c r="D7" s="23">
        <v>4.4</v>
      </c>
      <c r="E7" s="23">
        <v>6.3</v>
      </c>
      <c r="F7" s="23">
        <v>15.8</v>
      </c>
      <c r="G7" s="23">
        <v>1.86</v>
      </c>
      <c r="H7" s="23">
        <v>809</v>
      </c>
      <c r="I7" s="23">
        <v>89.9</v>
      </c>
      <c r="J7" s="23">
        <v>10.6</v>
      </c>
      <c r="K7" s="23">
        <v>746</v>
      </c>
      <c r="L7" s="23">
        <v>82.8</v>
      </c>
    </row>
    <row r="8" spans="1:12" ht="15">
      <c r="A8" s="23">
        <v>210</v>
      </c>
      <c r="B8" s="23">
        <v>140</v>
      </c>
      <c r="C8" s="23">
        <v>210</v>
      </c>
      <c r="D8" s="23">
        <v>4.7</v>
      </c>
      <c r="E8" s="23">
        <v>6.9</v>
      </c>
      <c r="F8" s="23">
        <v>19.7</v>
      </c>
      <c r="G8" s="23">
        <v>2.7</v>
      </c>
      <c r="H8" s="23">
        <v>1370</v>
      </c>
      <c r="I8" s="23">
        <v>131</v>
      </c>
      <c r="J8" s="23">
        <v>13.1</v>
      </c>
      <c r="K8" s="23">
        <v>1270</v>
      </c>
      <c r="L8" s="23">
        <v>121</v>
      </c>
    </row>
    <row r="9" spans="1:12" ht="15">
      <c r="A9" s="23">
        <v>240</v>
      </c>
      <c r="B9" s="23">
        <v>160</v>
      </c>
      <c r="C9" s="23">
        <v>240</v>
      </c>
      <c r="D9" s="23">
        <v>5</v>
      </c>
      <c r="E9" s="23">
        <v>7.4</v>
      </c>
      <c r="F9" s="23">
        <v>24.1</v>
      </c>
      <c r="G9" s="23">
        <v>3.78</v>
      </c>
      <c r="H9" s="23">
        <v>2200</v>
      </c>
      <c r="I9" s="23">
        <v>184</v>
      </c>
      <c r="J9" s="23">
        <v>16.1</v>
      </c>
      <c r="K9" s="23">
        <v>2030</v>
      </c>
      <c r="L9" s="23">
        <v>169</v>
      </c>
    </row>
    <row r="10" spans="1:12" ht="15">
      <c r="A10" s="23">
        <v>270</v>
      </c>
      <c r="B10" s="23">
        <v>180</v>
      </c>
      <c r="C10" s="23">
        <v>270</v>
      </c>
      <c r="D10" s="23">
        <v>5.3</v>
      </c>
      <c r="E10" s="23">
        <v>8</v>
      </c>
      <c r="F10" s="23">
        <v>28.7</v>
      </c>
      <c r="G10" s="23">
        <v>5.06</v>
      </c>
      <c r="H10" s="23">
        <v>3330</v>
      </c>
      <c r="I10" s="23">
        <v>247</v>
      </c>
      <c r="J10" s="23">
        <v>19.1</v>
      </c>
      <c r="K10" s="23">
        <v>3070</v>
      </c>
      <c r="L10" s="23">
        <v>228</v>
      </c>
    </row>
    <row r="11" spans="1:12" ht="15">
      <c r="A11" s="23">
        <v>300</v>
      </c>
      <c r="B11" s="23">
        <v>200</v>
      </c>
      <c r="C11" s="23">
        <v>300</v>
      </c>
      <c r="D11" s="23">
        <v>5.6</v>
      </c>
      <c r="E11" s="23">
        <v>8.5</v>
      </c>
      <c r="F11" s="23">
        <v>34.1</v>
      </c>
      <c r="G11" s="23">
        <v>6.7</v>
      </c>
      <c r="H11" s="23">
        <v>4910</v>
      </c>
      <c r="I11" s="23">
        <v>327</v>
      </c>
      <c r="J11" s="23">
        <v>22.9</v>
      </c>
      <c r="K11" s="23">
        <v>4540</v>
      </c>
      <c r="L11" s="23">
        <v>302</v>
      </c>
    </row>
    <row r="12" spans="1:12" ht="15">
      <c r="A12" s="23">
        <v>330</v>
      </c>
      <c r="B12" s="23">
        <v>220</v>
      </c>
      <c r="C12" s="23">
        <v>330</v>
      </c>
      <c r="D12" s="23">
        <v>5.9</v>
      </c>
      <c r="E12" s="23">
        <v>9.2</v>
      </c>
      <c r="F12" s="23">
        <v>39.9</v>
      </c>
      <c r="G12" s="23">
        <v>8.63</v>
      </c>
      <c r="H12" s="23">
        <v>6990</v>
      </c>
      <c r="I12" s="23">
        <v>423</v>
      </c>
      <c r="J12" s="23">
        <v>26.9</v>
      </c>
      <c r="K12" s="23">
        <v>6460</v>
      </c>
      <c r="L12" s="23">
        <v>392</v>
      </c>
    </row>
    <row r="13" spans="1:12" ht="15">
      <c r="A13" s="23">
        <v>360</v>
      </c>
      <c r="B13" s="23">
        <v>240</v>
      </c>
      <c r="C13" s="23">
        <v>360</v>
      </c>
      <c r="D13" s="23">
        <v>6.2</v>
      </c>
      <c r="E13" s="23">
        <v>9.8</v>
      </c>
      <c r="F13" s="23">
        <v>46.5</v>
      </c>
      <c r="G13" s="23">
        <v>11</v>
      </c>
      <c r="H13" s="23">
        <v>9790</v>
      </c>
      <c r="I13" s="23">
        <v>544</v>
      </c>
      <c r="J13" s="23">
        <v>31.7</v>
      </c>
      <c r="K13" s="23">
        <v>9070</v>
      </c>
      <c r="L13" s="23">
        <v>504</v>
      </c>
    </row>
    <row r="14" spans="1:12" ht="15">
      <c r="A14" s="23">
        <v>405</v>
      </c>
      <c r="B14" s="23">
        <v>270</v>
      </c>
      <c r="C14" s="23">
        <v>405</v>
      </c>
      <c r="D14" s="23">
        <v>6.6</v>
      </c>
      <c r="E14" s="23">
        <v>10.2</v>
      </c>
      <c r="F14" s="23">
        <v>54.8</v>
      </c>
      <c r="G14" s="23">
        <v>14.6</v>
      </c>
      <c r="H14" s="23">
        <v>14550</v>
      </c>
      <c r="I14" s="23">
        <v>719</v>
      </c>
      <c r="J14" s="23">
        <v>37</v>
      </c>
      <c r="K14" s="23">
        <v>13470</v>
      </c>
      <c r="L14" s="23">
        <v>665</v>
      </c>
    </row>
    <row r="15" spans="1:12" ht="15">
      <c r="A15" s="23">
        <v>450</v>
      </c>
      <c r="B15" s="23">
        <v>300</v>
      </c>
      <c r="C15" s="23">
        <v>450</v>
      </c>
      <c r="D15" s="23">
        <v>7.1</v>
      </c>
      <c r="E15" s="23">
        <v>10.7</v>
      </c>
      <c r="F15" s="23">
        <v>64.5</v>
      </c>
      <c r="G15" s="23">
        <v>19</v>
      </c>
      <c r="H15" s="23">
        <v>21010</v>
      </c>
      <c r="I15" s="23">
        <v>934</v>
      </c>
      <c r="J15" s="23">
        <v>43.2</v>
      </c>
      <c r="K15" s="23">
        <v>19410</v>
      </c>
      <c r="L15" s="23">
        <v>863</v>
      </c>
    </row>
    <row r="16" spans="1:12" ht="15">
      <c r="A16" s="23">
        <v>495</v>
      </c>
      <c r="B16" s="23">
        <v>330</v>
      </c>
      <c r="C16" s="23">
        <v>495</v>
      </c>
      <c r="D16" s="23">
        <v>7.5</v>
      </c>
      <c r="E16" s="23">
        <v>11.5</v>
      </c>
      <c r="F16" s="23">
        <v>75</v>
      </c>
      <c r="G16" s="23">
        <v>24.3</v>
      </c>
      <c r="H16" s="23">
        <v>29580</v>
      </c>
      <c r="I16" s="23">
        <v>1200</v>
      </c>
      <c r="J16" s="23">
        <v>50.2</v>
      </c>
      <c r="K16" s="23">
        <v>27330</v>
      </c>
      <c r="L16" s="23">
        <v>1100</v>
      </c>
    </row>
    <row r="17" spans="1:12" ht="15">
      <c r="A17" s="23">
        <v>540</v>
      </c>
      <c r="B17" s="23">
        <v>360</v>
      </c>
      <c r="C17" s="23">
        <v>540</v>
      </c>
      <c r="D17" s="23">
        <v>8</v>
      </c>
      <c r="E17" s="23">
        <v>12.7</v>
      </c>
      <c r="F17" s="23">
        <v>87.1</v>
      </c>
      <c r="G17" s="23">
        <v>30.8</v>
      </c>
      <c r="H17" s="23">
        <v>40890</v>
      </c>
      <c r="I17" s="23">
        <v>1510</v>
      </c>
      <c r="J17" s="23">
        <v>58.3</v>
      </c>
      <c r="K17" s="23">
        <v>37780</v>
      </c>
      <c r="L17" s="23">
        <v>1400</v>
      </c>
    </row>
    <row r="18" spans="1:12" ht="15">
      <c r="A18" s="23">
        <v>600</v>
      </c>
      <c r="B18" s="23">
        <v>400</v>
      </c>
      <c r="C18" s="23">
        <v>600</v>
      </c>
      <c r="D18" s="23">
        <v>8.6</v>
      </c>
      <c r="E18" s="23">
        <v>13.5</v>
      </c>
      <c r="F18" s="23">
        <v>102</v>
      </c>
      <c r="G18" s="23">
        <v>39.7</v>
      </c>
      <c r="H18" s="23">
        <v>58290</v>
      </c>
      <c r="I18" s="23">
        <v>1940</v>
      </c>
      <c r="J18" s="23">
        <v>67.3</v>
      </c>
      <c r="K18" s="23">
        <v>53700</v>
      </c>
      <c r="L18" s="23">
        <v>1790</v>
      </c>
    </row>
    <row r="19" spans="1:12" ht="15">
      <c r="A19" s="23">
        <v>675</v>
      </c>
      <c r="B19" s="23">
        <v>450</v>
      </c>
      <c r="C19" s="23">
        <v>675</v>
      </c>
      <c r="D19" s="23">
        <v>9.4</v>
      </c>
      <c r="E19" s="23">
        <v>14.6</v>
      </c>
      <c r="F19" s="23">
        <v>120</v>
      </c>
      <c r="G19" s="23">
        <v>52.2</v>
      </c>
      <c r="H19" s="23">
        <v>85430</v>
      </c>
      <c r="I19" s="23">
        <v>2530</v>
      </c>
      <c r="J19" s="23">
        <v>77.7</v>
      </c>
      <c r="K19" s="23">
        <v>78290</v>
      </c>
      <c r="L19" s="23">
        <v>2320</v>
      </c>
    </row>
    <row r="20" spans="1:12" ht="15">
      <c r="A20" s="23">
        <v>750</v>
      </c>
      <c r="B20" s="23">
        <v>500</v>
      </c>
      <c r="C20" s="23">
        <v>750</v>
      </c>
      <c r="D20" s="23">
        <v>10.2</v>
      </c>
      <c r="E20" s="23">
        <v>16</v>
      </c>
      <c r="F20" s="23">
        <v>142</v>
      </c>
      <c r="G20" s="23">
        <v>68.2</v>
      </c>
      <c r="H20" s="23">
        <v>122400</v>
      </c>
      <c r="I20" s="23">
        <v>3260</v>
      </c>
      <c r="J20" s="23">
        <v>90.5</v>
      </c>
      <c r="K20" s="23">
        <v>111800</v>
      </c>
      <c r="L20" s="23">
        <v>2980</v>
      </c>
    </row>
    <row r="21" spans="1:12" ht="15">
      <c r="A21" s="23">
        <v>825</v>
      </c>
      <c r="B21" s="23">
        <v>550</v>
      </c>
      <c r="C21" s="23">
        <v>825</v>
      </c>
      <c r="D21" s="23">
        <v>11.1</v>
      </c>
      <c r="E21" s="23">
        <v>17.2</v>
      </c>
      <c r="F21" s="23">
        <v>165</v>
      </c>
      <c r="G21" s="23">
        <v>86.6</v>
      </c>
      <c r="H21" s="23">
        <v>171100</v>
      </c>
      <c r="I21" s="23">
        <v>4150</v>
      </c>
      <c r="J21" s="23">
        <v>103</v>
      </c>
      <c r="K21" s="23">
        <v>155700</v>
      </c>
      <c r="L21" s="23">
        <v>3770</v>
      </c>
    </row>
    <row r="22" spans="1:12" ht="15">
      <c r="A22" s="23">
        <v>900</v>
      </c>
      <c r="B22" s="23">
        <v>600</v>
      </c>
      <c r="C22" s="23">
        <v>900</v>
      </c>
      <c r="D22" s="23">
        <v>12</v>
      </c>
      <c r="E22" s="23">
        <v>19</v>
      </c>
      <c r="F22" s="23">
        <v>192</v>
      </c>
      <c r="G22" s="23">
        <v>110</v>
      </c>
      <c r="H22" s="23">
        <v>235300</v>
      </c>
      <c r="I22" s="23">
        <v>5230</v>
      </c>
      <c r="J22" s="23">
        <v>120</v>
      </c>
      <c r="K22" s="23">
        <v>213700</v>
      </c>
      <c r="L22" s="23">
        <v>4750</v>
      </c>
    </row>
  </sheetData>
  <sheetProtection sheet="1"/>
  <mergeCells count="1">
    <mergeCell ref="A1:A2"/>
  </mergeCells>
  <dataValidations count="1">
    <dataValidation type="list" allowBlank="1" showInputMessage="1" showErrorMessage="1" sqref="A3">
      <formula1>$A$5:$A$100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7"/>
  <sheetViews>
    <sheetView rightToLeft="1" zoomScale="85" zoomScaleNormal="85" zoomScalePageLayoutView="0" workbookViewId="0" topLeftCell="A1">
      <pane ySplit="3" topLeftCell="A4" activePane="bottomLeft" state="frozen"/>
      <selection pane="topLeft" activeCell="J14" sqref="J14"/>
      <selection pane="bottomLeft" activeCell="H18" sqref="H18"/>
    </sheetView>
  </sheetViews>
  <sheetFormatPr defaultColWidth="9.140625" defaultRowHeight="15"/>
  <cols>
    <col min="1" max="1" width="7.00390625" style="22" bestFit="1" customWidth="1"/>
    <col min="2" max="3" width="4.421875" style="22" bestFit="1" customWidth="1"/>
    <col min="4" max="7" width="5.57421875" style="22" bestFit="1" customWidth="1"/>
    <col min="8" max="8" width="4.421875" style="22" bestFit="1" customWidth="1"/>
    <col min="9" max="10" width="5.57421875" style="22" bestFit="1" customWidth="1"/>
    <col min="11" max="11" width="7.8515625" style="22" bestFit="1" customWidth="1"/>
    <col min="12" max="16" width="5.57421875" style="22" bestFit="1" customWidth="1"/>
    <col min="17" max="17" width="4.421875" style="22" bestFit="1" customWidth="1"/>
    <col min="18" max="18" width="5.57421875" style="22" bestFit="1" customWidth="1"/>
    <col min="19" max="16384" width="9.140625" style="22" customWidth="1"/>
  </cols>
  <sheetData>
    <row r="1" spans="1:18" ht="30">
      <c r="A1" s="46" t="s">
        <v>24</v>
      </c>
      <c r="B1" s="18" t="s">
        <v>1</v>
      </c>
      <c r="C1" s="19" t="s">
        <v>2</v>
      </c>
      <c r="D1" s="19" t="s">
        <v>25</v>
      </c>
      <c r="E1" s="18" t="s">
        <v>4</v>
      </c>
      <c r="F1" s="19" t="s">
        <v>26</v>
      </c>
      <c r="G1" s="18" t="s">
        <v>6</v>
      </c>
      <c r="H1" s="19" t="s">
        <v>7</v>
      </c>
      <c r="I1" s="18" t="s">
        <v>8</v>
      </c>
      <c r="J1" s="19" t="s">
        <v>9</v>
      </c>
      <c r="K1" s="18" t="s">
        <v>28</v>
      </c>
      <c r="L1" s="18" t="s">
        <v>30</v>
      </c>
      <c r="M1" s="18" t="s">
        <v>32</v>
      </c>
      <c r="N1" s="19" t="s">
        <v>33</v>
      </c>
      <c r="O1" s="19" t="s">
        <v>34</v>
      </c>
      <c r="P1" s="19" t="s">
        <v>35</v>
      </c>
      <c r="Q1" s="19" t="s">
        <v>36</v>
      </c>
      <c r="R1" s="19" t="s">
        <v>37</v>
      </c>
    </row>
    <row r="2" spans="1:18" ht="17.25">
      <c r="A2" s="46"/>
      <c r="B2" s="18" t="s">
        <v>18</v>
      </c>
      <c r="C2" s="19" t="s">
        <v>18</v>
      </c>
      <c r="D2" s="19" t="s">
        <v>18</v>
      </c>
      <c r="E2" s="18" t="s">
        <v>18</v>
      </c>
      <c r="F2" s="19" t="s">
        <v>18</v>
      </c>
      <c r="G2" s="18" t="s">
        <v>18</v>
      </c>
      <c r="H2" s="19" t="s">
        <v>18</v>
      </c>
      <c r="I2" s="20" t="s">
        <v>27</v>
      </c>
      <c r="J2" s="21" t="s">
        <v>20</v>
      </c>
      <c r="K2" s="20" t="s">
        <v>29</v>
      </c>
      <c r="L2" s="20" t="s">
        <v>31</v>
      </c>
      <c r="M2" s="20" t="s">
        <v>23</v>
      </c>
      <c r="N2" s="21" t="s">
        <v>29</v>
      </c>
      <c r="O2" s="21" t="s">
        <v>31</v>
      </c>
      <c r="P2" s="21" t="s">
        <v>23</v>
      </c>
      <c r="Q2" s="21" t="s">
        <v>18</v>
      </c>
      <c r="R2" s="21" t="s">
        <v>18</v>
      </c>
    </row>
    <row r="3" spans="1:18" s="28" customFormat="1" ht="15">
      <c r="A3" s="42">
        <v>80</v>
      </c>
      <c r="B3" s="24">
        <f>VLOOKUP($A$3,$A$5:$S$28,2,0)</f>
        <v>80</v>
      </c>
      <c r="C3" s="24">
        <f>VLOOKUP($A$3,$A$5:$S$28,3,0)</f>
        <v>42</v>
      </c>
      <c r="D3" s="24">
        <f>VLOOKUP($A$3,$A$5:$S$28,4,0)</f>
        <v>3.9</v>
      </c>
      <c r="E3" s="24">
        <f>VLOOKUP($A$3,$A$5:$S$28,5,0)</f>
        <v>5.9</v>
      </c>
      <c r="F3" s="24">
        <f>VLOOKUP($A$3,$A$5:$S$28,6,0)</f>
        <v>2.3</v>
      </c>
      <c r="G3" s="24">
        <f>VLOOKUP($A$3,$A$5:$S$28,7,0)</f>
        <v>10.5</v>
      </c>
      <c r="H3" s="24">
        <f>VLOOKUP($A$3,$A$5:$S$28,8,0)</f>
        <v>59</v>
      </c>
      <c r="I3" s="24">
        <f>VLOOKUP($A$3,$A$5:$S$28,9,0)</f>
        <v>7.57</v>
      </c>
      <c r="J3" s="24">
        <f>VLOOKUP($A$3,$A$5:$S$28,10,0)</f>
        <v>5.94</v>
      </c>
      <c r="K3" s="24">
        <f>VLOOKUP($A$3,$A$5:$S$28,11,0)</f>
        <v>77.8</v>
      </c>
      <c r="L3" s="24">
        <f>VLOOKUP($A$3,$A$5:$S$28,12,0)</f>
        <v>19.5</v>
      </c>
      <c r="M3" s="24">
        <f>VLOOKUP($A$3,$A$5:$S$28,13,0)</f>
        <v>3.2</v>
      </c>
      <c r="N3" s="24">
        <f>VLOOKUP($A$3,$A$5:$S$28,14,0)</f>
        <v>6.29</v>
      </c>
      <c r="O3" s="24">
        <f>VLOOKUP($A$3,$A$5:$S$28,15,0)</f>
        <v>3</v>
      </c>
      <c r="P3" s="24">
        <f>VLOOKUP($A$3,$A$5:$S$28,16,0)</f>
        <v>0.91</v>
      </c>
      <c r="Q3" s="24">
        <f>VLOOKUP($A$3,$A$5:$S$28,17,0)</f>
        <v>62</v>
      </c>
      <c r="R3" s="24">
        <f>VLOOKUP($A$3,$A$5:$S$28,18,0)</f>
        <v>11.2</v>
      </c>
    </row>
    <row r="4" spans="1:18" s="28" customFormat="1" ht="20.25">
      <c r="A4" s="29"/>
      <c r="B4" s="30"/>
      <c r="C4" s="30"/>
      <c r="D4" s="30"/>
      <c r="E4" s="30"/>
      <c r="F4" s="30"/>
      <c r="G4" s="30"/>
      <c r="H4" s="30"/>
      <c r="I4" s="31"/>
      <c r="J4" s="31"/>
      <c r="K4" s="32"/>
      <c r="L4" s="32"/>
      <c r="M4" s="32"/>
      <c r="N4" s="32"/>
      <c r="O4" s="32"/>
      <c r="P4" s="32"/>
      <c r="Q4" s="32"/>
      <c r="R4" s="31"/>
    </row>
    <row r="5" spans="1:18" ht="15">
      <c r="A5" s="23">
        <v>80</v>
      </c>
      <c r="B5" s="23">
        <v>80</v>
      </c>
      <c r="C5" s="23">
        <v>42</v>
      </c>
      <c r="D5" s="23">
        <v>3.9</v>
      </c>
      <c r="E5" s="23">
        <v>5.9</v>
      </c>
      <c r="F5" s="23">
        <v>2.3</v>
      </c>
      <c r="G5" s="23">
        <v>10.5</v>
      </c>
      <c r="H5" s="23">
        <v>59</v>
      </c>
      <c r="I5" s="23">
        <v>7.57</v>
      </c>
      <c r="J5" s="23">
        <v>5.94</v>
      </c>
      <c r="K5" s="23">
        <v>77.8</v>
      </c>
      <c r="L5" s="23">
        <v>19.5</v>
      </c>
      <c r="M5" s="23">
        <v>3.2</v>
      </c>
      <c r="N5" s="23">
        <v>6.29</v>
      </c>
      <c r="O5" s="23">
        <v>3</v>
      </c>
      <c r="P5" s="23">
        <v>0.91</v>
      </c>
      <c r="Q5" s="23">
        <v>62</v>
      </c>
      <c r="R5" s="23">
        <v>11.2</v>
      </c>
    </row>
    <row r="6" spans="1:18" ht="15">
      <c r="A6" s="23">
        <v>100</v>
      </c>
      <c r="B6" s="23">
        <v>100</v>
      </c>
      <c r="C6" s="23">
        <v>50</v>
      </c>
      <c r="D6" s="23">
        <v>4.5</v>
      </c>
      <c r="E6" s="23">
        <v>6.8</v>
      </c>
      <c r="F6" s="23">
        <v>2.7</v>
      </c>
      <c r="G6" s="23">
        <v>12.5</v>
      </c>
      <c r="H6" s="23">
        <v>75</v>
      </c>
      <c r="I6" s="23">
        <v>10.6</v>
      </c>
      <c r="J6" s="23">
        <v>8.34</v>
      </c>
      <c r="K6" s="23">
        <v>171</v>
      </c>
      <c r="L6" s="23">
        <v>34.2</v>
      </c>
      <c r="M6" s="23">
        <v>4.01</v>
      </c>
      <c r="N6" s="23">
        <v>12.2</v>
      </c>
      <c r="O6" s="23">
        <v>4.88</v>
      </c>
      <c r="P6" s="23">
        <v>1.07</v>
      </c>
      <c r="Q6" s="23">
        <v>78</v>
      </c>
      <c r="R6" s="23">
        <v>13.3</v>
      </c>
    </row>
    <row r="7" spans="1:18" ht="15">
      <c r="A7" s="23">
        <v>120</v>
      </c>
      <c r="B7" s="23">
        <v>120</v>
      </c>
      <c r="C7" s="23">
        <v>58</v>
      </c>
      <c r="D7" s="23">
        <v>5.1</v>
      </c>
      <c r="E7" s="23">
        <v>7.7</v>
      </c>
      <c r="F7" s="23">
        <v>3.1</v>
      </c>
      <c r="G7" s="23">
        <v>14</v>
      </c>
      <c r="H7" s="23">
        <v>92</v>
      </c>
      <c r="I7" s="23">
        <v>14.2</v>
      </c>
      <c r="J7" s="23">
        <v>11.1</v>
      </c>
      <c r="K7" s="23">
        <v>328</v>
      </c>
      <c r="L7" s="23">
        <v>54.7</v>
      </c>
      <c r="M7" s="23">
        <v>4.81</v>
      </c>
      <c r="N7" s="23">
        <v>21.5</v>
      </c>
      <c r="O7" s="23">
        <v>7.41</v>
      </c>
      <c r="P7" s="23">
        <v>1.23</v>
      </c>
      <c r="Q7" s="23">
        <v>94</v>
      </c>
      <c r="R7" s="23">
        <v>15.4</v>
      </c>
    </row>
    <row r="8" spans="1:18" ht="15">
      <c r="A8" s="23">
        <v>140</v>
      </c>
      <c r="B8" s="23">
        <v>140</v>
      </c>
      <c r="C8" s="23">
        <v>66</v>
      </c>
      <c r="D8" s="23">
        <v>5.7</v>
      </c>
      <c r="E8" s="23">
        <v>8.6</v>
      </c>
      <c r="F8" s="23">
        <v>3.4</v>
      </c>
      <c r="G8" s="23">
        <v>15.5</v>
      </c>
      <c r="H8" s="23">
        <v>109</v>
      </c>
      <c r="I8" s="23">
        <v>18.2</v>
      </c>
      <c r="J8" s="23">
        <v>14.3</v>
      </c>
      <c r="K8" s="23">
        <v>573</v>
      </c>
      <c r="L8" s="23">
        <v>81.9</v>
      </c>
      <c r="M8" s="23">
        <v>5.61</v>
      </c>
      <c r="N8" s="23">
        <v>35.2</v>
      </c>
      <c r="O8" s="23">
        <v>10.7</v>
      </c>
      <c r="P8" s="23">
        <v>1.4</v>
      </c>
      <c r="Q8" s="23">
        <v>108</v>
      </c>
      <c r="R8" s="23">
        <v>17.4</v>
      </c>
    </row>
    <row r="9" spans="1:18" ht="15">
      <c r="A9" s="23">
        <v>160</v>
      </c>
      <c r="B9" s="23">
        <v>160</v>
      </c>
      <c r="C9" s="23">
        <v>74</v>
      </c>
      <c r="D9" s="23">
        <v>6.3</v>
      </c>
      <c r="E9" s="23">
        <v>9.5</v>
      </c>
      <c r="F9" s="23">
        <v>3.8</v>
      </c>
      <c r="G9" s="23">
        <v>17.5</v>
      </c>
      <c r="H9" s="23">
        <v>125</v>
      </c>
      <c r="I9" s="23">
        <v>22.8</v>
      </c>
      <c r="J9" s="23">
        <v>17.9</v>
      </c>
      <c r="K9" s="23">
        <v>935</v>
      </c>
      <c r="L9" s="23">
        <v>117</v>
      </c>
      <c r="M9" s="23">
        <v>6.4</v>
      </c>
      <c r="N9" s="23">
        <v>54.7</v>
      </c>
      <c r="O9" s="23">
        <v>14.8</v>
      </c>
      <c r="P9" s="23">
        <v>1.55</v>
      </c>
      <c r="Q9" s="23">
        <v>124</v>
      </c>
      <c r="R9" s="23">
        <v>19.5</v>
      </c>
    </row>
    <row r="10" spans="1:18" ht="15">
      <c r="A10" s="23">
        <v>180</v>
      </c>
      <c r="B10" s="23">
        <v>180</v>
      </c>
      <c r="C10" s="23">
        <v>82</v>
      </c>
      <c r="D10" s="23">
        <v>6.9</v>
      </c>
      <c r="E10" s="23">
        <v>10.4</v>
      </c>
      <c r="F10" s="23">
        <v>4.1</v>
      </c>
      <c r="G10" s="23">
        <v>19</v>
      </c>
      <c r="H10" s="23">
        <v>142</v>
      </c>
      <c r="I10" s="23">
        <v>27.9</v>
      </c>
      <c r="J10" s="23">
        <v>21.9</v>
      </c>
      <c r="K10" s="23">
        <v>1450</v>
      </c>
      <c r="L10" s="23">
        <v>161</v>
      </c>
      <c r="M10" s="23">
        <v>7.2</v>
      </c>
      <c r="N10" s="23">
        <v>81.3</v>
      </c>
      <c r="O10" s="23">
        <v>19.8</v>
      </c>
      <c r="P10" s="23">
        <v>1.71</v>
      </c>
      <c r="Q10" s="23">
        <v>140</v>
      </c>
      <c r="R10" s="23">
        <v>21.6</v>
      </c>
    </row>
    <row r="11" spans="1:18" ht="15">
      <c r="A11" s="23">
        <v>200</v>
      </c>
      <c r="B11" s="23">
        <v>200</v>
      </c>
      <c r="C11" s="23">
        <v>90</v>
      </c>
      <c r="D11" s="23">
        <v>7.5</v>
      </c>
      <c r="E11" s="23">
        <v>11.3</v>
      </c>
      <c r="F11" s="23">
        <v>4.5</v>
      </c>
      <c r="G11" s="23">
        <v>20.5</v>
      </c>
      <c r="H11" s="23">
        <v>159</v>
      </c>
      <c r="I11" s="23">
        <v>33.4</v>
      </c>
      <c r="J11" s="23">
        <v>26.2</v>
      </c>
      <c r="K11" s="23">
        <v>2140</v>
      </c>
      <c r="L11" s="23">
        <v>214</v>
      </c>
      <c r="M11" s="23">
        <v>8</v>
      </c>
      <c r="N11" s="23">
        <v>117</v>
      </c>
      <c r="O11" s="23">
        <v>26</v>
      </c>
      <c r="P11" s="23">
        <v>1.87</v>
      </c>
      <c r="Q11" s="23">
        <v>156</v>
      </c>
      <c r="R11" s="23">
        <v>23.6</v>
      </c>
    </row>
    <row r="12" spans="1:18" ht="15">
      <c r="A12" s="23">
        <v>220</v>
      </c>
      <c r="B12" s="23">
        <v>220</v>
      </c>
      <c r="C12" s="23">
        <v>98</v>
      </c>
      <c r="D12" s="23">
        <v>8.1</v>
      </c>
      <c r="E12" s="23">
        <v>12.2</v>
      </c>
      <c r="F12" s="23">
        <v>4.9</v>
      </c>
      <c r="G12" s="23">
        <v>22</v>
      </c>
      <c r="H12" s="23">
        <v>176</v>
      </c>
      <c r="I12" s="23">
        <v>39.5</v>
      </c>
      <c r="J12" s="23">
        <v>31.1</v>
      </c>
      <c r="K12" s="23">
        <v>3060</v>
      </c>
      <c r="L12" s="23">
        <v>278</v>
      </c>
      <c r="M12" s="23">
        <v>8.8</v>
      </c>
      <c r="N12" s="23">
        <v>162</v>
      </c>
      <c r="O12" s="23">
        <v>33.1</v>
      </c>
      <c r="P12" s="23">
        <v>2.02</v>
      </c>
      <c r="Q12" s="23">
        <v>172</v>
      </c>
      <c r="R12" s="23">
        <v>25.7</v>
      </c>
    </row>
    <row r="13" spans="1:18" ht="15">
      <c r="A13" s="23">
        <v>240</v>
      </c>
      <c r="B13" s="23">
        <v>240</v>
      </c>
      <c r="C13" s="23">
        <v>106</v>
      </c>
      <c r="D13" s="23">
        <v>8.7</v>
      </c>
      <c r="E13" s="23">
        <v>13.1</v>
      </c>
      <c r="F13" s="23">
        <v>5.2</v>
      </c>
      <c r="G13" s="23">
        <v>24</v>
      </c>
      <c r="H13" s="23">
        <v>192</v>
      </c>
      <c r="I13" s="23">
        <v>46.1</v>
      </c>
      <c r="J13" s="23">
        <v>36.2</v>
      </c>
      <c r="K13" s="23">
        <v>4250</v>
      </c>
      <c r="L13" s="23">
        <v>354</v>
      </c>
      <c r="M13" s="23">
        <v>9.59</v>
      </c>
      <c r="N13" s="23">
        <v>221</v>
      </c>
      <c r="O13" s="23">
        <v>41.7</v>
      </c>
      <c r="P13" s="23">
        <v>2.2</v>
      </c>
      <c r="Q13" s="23">
        <v>188</v>
      </c>
      <c r="R13" s="23">
        <v>27.8</v>
      </c>
    </row>
    <row r="14" spans="1:18" ht="15">
      <c r="A14" s="23">
        <v>260</v>
      </c>
      <c r="B14" s="23">
        <v>260</v>
      </c>
      <c r="C14" s="23">
        <v>113</v>
      </c>
      <c r="D14" s="23">
        <v>9.4</v>
      </c>
      <c r="E14" s="23">
        <v>14.1</v>
      </c>
      <c r="F14" s="23">
        <v>5.6</v>
      </c>
      <c r="G14" s="23">
        <v>26</v>
      </c>
      <c r="H14" s="23">
        <v>208</v>
      </c>
      <c r="I14" s="23">
        <v>53.3</v>
      </c>
      <c r="J14" s="23">
        <v>41.9</v>
      </c>
      <c r="K14" s="23">
        <v>5740</v>
      </c>
      <c r="L14" s="23">
        <v>442</v>
      </c>
      <c r="M14" s="23">
        <v>10.4</v>
      </c>
      <c r="N14" s="23">
        <v>288</v>
      </c>
      <c r="O14" s="23">
        <v>51</v>
      </c>
      <c r="P14" s="23">
        <v>2.32</v>
      </c>
      <c r="Q14" s="23">
        <v>202</v>
      </c>
      <c r="R14" s="23">
        <v>29.6</v>
      </c>
    </row>
    <row r="15" spans="1:18" ht="15">
      <c r="A15" s="23">
        <v>280</v>
      </c>
      <c r="B15" s="23">
        <v>280</v>
      </c>
      <c r="C15" s="23">
        <v>119</v>
      </c>
      <c r="D15" s="23">
        <v>10.1</v>
      </c>
      <c r="E15" s="23">
        <v>15.2</v>
      </c>
      <c r="F15" s="23">
        <v>6.1</v>
      </c>
      <c r="G15" s="23">
        <v>27.5</v>
      </c>
      <c r="H15" s="23">
        <v>225</v>
      </c>
      <c r="I15" s="23">
        <v>61</v>
      </c>
      <c r="J15" s="23">
        <v>47.9</v>
      </c>
      <c r="K15" s="23">
        <v>7590</v>
      </c>
      <c r="L15" s="23">
        <v>542</v>
      </c>
      <c r="M15" s="23">
        <v>11.1</v>
      </c>
      <c r="N15" s="23">
        <v>364</v>
      </c>
      <c r="O15" s="23">
        <v>61.2</v>
      </c>
      <c r="P15" s="23">
        <v>2.45</v>
      </c>
      <c r="Q15" s="23">
        <v>218</v>
      </c>
      <c r="R15" s="23">
        <v>31.1</v>
      </c>
    </row>
    <row r="16" spans="1:18" ht="15">
      <c r="A16" s="23">
        <v>300</v>
      </c>
      <c r="B16" s="23">
        <v>300</v>
      </c>
      <c r="C16" s="23">
        <v>125</v>
      </c>
      <c r="D16" s="23">
        <v>10.8</v>
      </c>
      <c r="E16" s="23">
        <v>16.2</v>
      </c>
      <c r="F16" s="23">
        <v>6.5</v>
      </c>
      <c r="G16" s="23">
        <v>29.5</v>
      </c>
      <c r="H16" s="23">
        <v>241</v>
      </c>
      <c r="I16" s="23">
        <v>69</v>
      </c>
      <c r="J16" s="23">
        <v>54.2</v>
      </c>
      <c r="K16" s="23">
        <v>9800</v>
      </c>
      <c r="L16" s="23">
        <v>653</v>
      </c>
      <c r="M16" s="23">
        <v>11.9</v>
      </c>
      <c r="N16" s="23">
        <v>451</v>
      </c>
      <c r="O16" s="23">
        <v>72.2</v>
      </c>
      <c r="P16" s="23">
        <v>2.56</v>
      </c>
      <c r="Q16" s="23">
        <v>234</v>
      </c>
      <c r="R16" s="23">
        <v>32.6</v>
      </c>
    </row>
    <row r="17" spans="1:18" ht="15">
      <c r="A17" s="23">
        <v>320</v>
      </c>
      <c r="B17" s="23">
        <v>320</v>
      </c>
      <c r="C17" s="23">
        <v>131</v>
      </c>
      <c r="D17" s="23">
        <v>11.5</v>
      </c>
      <c r="E17" s="23">
        <v>17.3</v>
      </c>
      <c r="F17" s="23">
        <v>6.9</v>
      </c>
      <c r="G17" s="23">
        <v>31</v>
      </c>
      <c r="H17" s="23">
        <v>258</v>
      </c>
      <c r="I17" s="23">
        <v>77.7</v>
      </c>
      <c r="J17" s="23">
        <v>61</v>
      </c>
      <c r="K17" s="23">
        <v>12510</v>
      </c>
      <c r="L17" s="23">
        <v>782</v>
      </c>
      <c r="M17" s="23">
        <v>12.7</v>
      </c>
      <c r="N17" s="23">
        <v>555</v>
      </c>
      <c r="O17" s="23">
        <v>84.7</v>
      </c>
      <c r="P17" s="23">
        <v>2.67</v>
      </c>
      <c r="Q17" s="23">
        <v>248</v>
      </c>
      <c r="R17" s="23">
        <v>34.1</v>
      </c>
    </row>
    <row r="18" spans="1:18" ht="15">
      <c r="A18" s="23">
        <v>340</v>
      </c>
      <c r="B18" s="23">
        <v>340</v>
      </c>
      <c r="C18" s="23">
        <v>137</v>
      </c>
      <c r="D18" s="23">
        <v>12.2</v>
      </c>
      <c r="E18" s="23">
        <v>18.3</v>
      </c>
      <c r="F18" s="23">
        <v>7.3</v>
      </c>
      <c r="G18" s="23">
        <v>33</v>
      </c>
      <c r="H18" s="23">
        <v>274</v>
      </c>
      <c r="I18" s="23">
        <v>86.7</v>
      </c>
      <c r="J18" s="23">
        <v>68</v>
      </c>
      <c r="K18" s="23">
        <v>15700</v>
      </c>
      <c r="L18" s="23">
        <v>923</v>
      </c>
      <c r="M18" s="23">
        <v>13.5</v>
      </c>
      <c r="N18" s="23">
        <v>674</v>
      </c>
      <c r="O18" s="23">
        <v>98.4</v>
      </c>
      <c r="P18" s="23">
        <v>2.8</v>
      </c>
      <c r="Q18" s="23">
        <v>264</v>
      </c>
      <c r="R18" s="23">
        <v>35.6</v>
      </c>
    </row>
    <row r="19" spans="1:18" ht="15">
      <c r="A19" s="23">
        <v>360</v>
      </c>
      <c r="B19" s="23">
        <v>360</v>
      </c>
      <c r="C19" s="23">
        <v>143</v>
      </c>
      <c r="D19" s="23">
        <v>13</v>
      </c>
      <c r="E19" s="23">
        <v>19.5</v>
      </c>
      <c r="F19" s="23">
        <v>7.8</v>
      </c>
      <c r="G19" s="23">
        <v>35</v>
      </c>
      <c r="H19" s="23">
        <v>290</v>
      </c>
      <c r="I19" s="23">
        <v>97</v>
      </c>
      <c r="J19" s="23">
        <v>76.1</v>
      </c>
      <c r="K19" s="23">
        <v>19610</v>
      </c>
      <c r="L19" s="23">
        <v>1090</v>
      </c>
      <c r="M19" s="23">
        <v>14.2</v>
      </c>
      <c r="N19" s="23">
        <v>818</v>
      </c>
      <c r="O19" s="23">
        <v>114</v>
      </c>
      <c r="P19" s="23">
        <v>2.9</v>
      </c>
      <c r="Q19" s="23">
        <v>278</v>
      </c>
      <c r="R19" s="23">
        <v>37.2</v>
      </c>
    </row>
    <row r="20" spans="1:18" ht="15">
      <c r="A20" s="23">
        <v>380</v>
      </c>
      <c r="B20" s="23">
        <v>380</v>
      </c>
      <c r="C20" s="23">
        <v>149</v>
      </c>
      <c r="D20" s="23">
        <v>13.7</v>
      </c>
      <c r="E20" s="23">
        <v>20.5</v>
      </c>
      <c r="F20" s="23">
        <v>8.2</v>
      </c>
      <c r="G20" s="23">
        <v>37</v>
      </c>
      <c r="H20" s="23">
        <v>306</v>
      </c>
      <c r="I20" s="23">
        <v>107</v>
      </c>
      <c r="J20" s="23">
        <v>84</v>
      </c>
      <c r="K20" s="23">
        <v>24010</v>
      </c>
      <c r="L20" s="23">
        <v>1260</v>
      </c>
      <c r="M20" s="23">
        <v>15</v>
      </c>
      <c r="N20" s="23">
        <v>975</v>
      </c>
      <c r="O20" s="23">
        <v>131</v>
      </c>
      <c r="P20" s="23">
        <v>3.02</v>
      </c>
      <c r="Q20" s="23">
        <v>294</v>
      </c>
      <c r="R20" s="23">
        <v>38.7</v>
      </c>
    </row>
    <row r="21" spans="1:18" ht="15">
      <c r="A21" s="23">
        <v>400</v>
      </c>
      <c r="B21" s="23">
        <v>400</v>
      </c>
      <c r="C21" s="23">
        <v>155</v>
      </c>
      <c r="D21" s="23">
        <v>14.4</v>
      </c>
      <c r="E21" s="23">
        <v>21.6</v>
      </c>
      <c r="F21" s="23">
        <v>8.6</v>
      </c>
      <c r="G21" s="23">
        <v>38.5</v>
      </c>
      <c r="H21" s="23">
        <v>323</v>
      </c>
      <c r="I21" s="23">
        <v>118</v>
      </c>
      <c r="J21" s="23">
        <v>92.4</v>
      </c>
      <c r="K21" s="23">
        <v>29210</v>
      </c>
      <c r="L21" s="23">
        <v>1460</v>
      </c>
      <c r="M21" s="23">
        <v>15.7</v>
      </c>
      <c r="N21" s="23">
        <v>1160</v>
      </c>
      <c r="O21" s="23">
        <v>149</v>
      </c>
      <c r="P21" s="23">
        <v>3.13</v>
      </c>
      <c r="Q21" s="23">
        <v>308</v>
      </c>
      <c r="R21" s="23">
        <v>40.2</v>
      </c>
    </row>
    <row r="22" spans="1:18" ht="15">
      <c r="A22" s="23">
        <v>425</v>
      </c>
      <c r="B22" s="23">
        <v>425</v>
      </c>
      <c r="C22" s="23">
        <v>163</v>
      </c>
      <c r="D22" s="23">
        <v>15.3</v>
      </c>
      <c r="E22" s="23">
        <v>23</v>
      </c>
      <c r="F22" s="23">
        <v>9.2</v>
      </c>
      <c r="G22" s="23">
        <v>41</v>
      </c>
      <c r="H22" s="23">
        <v>343</v>
      </c>
      <c r="I22" s="23">
        <v>132</v>
      </c>
      <c r="J22" s="23">
        <v>104</v>
      </c>
      <c r="K22" s="23">
        <v>36970</v>
      </c>
      <c r="L22" s="23">
        <v>1740</v>
      </c>
      <c r="M22" s="23">
        <v>16.7</v>
      </c>
      <c r="N22" s="23">
        <v>1440</v>
      </c>
      <c r="O22" s="23">
        <v>176</v>
      </c>
      <c r="P22" s="23">
        <v>3.3</v>
      </c>
      <c r="Q22" s="23">
        <v>328</v>
      </c>
      <c r="R22" s="23">
        <v>42.2</v>
      </c>
    </row>
    <row r="23" spans="1:18" ht="15">
      <c r="A23" s="23">
        <v>450</v>
      </c>
      <c r="B23" s="23">
        <v>450</v>
      </c>
      <c r="C23" s="23">
        <v>170</v>
      </c>
      <c r="D23" s="23">
        <v>16.2</v>
      </c>
      <c r="E23" s="23">
        <v>24.3</v>
      </c>
      <c r="F23" s="23">
        <v>9.7</v>
      </c>
      <c r="G23" s="23">
        <v>43.5</v>
      </c>
      <c r="H23" s="23">
        <v>363</v>
      </c>
      <c r="I23" s="23">
        <v>147</v>
      </c>
      <c r="J23" s="23">
        <v>115</v>
      </c>
      <c r="K23" s="23">
        <v>45850</v>
      </c>
      <c r="L23" s="23">
        <v>2040</v>
      </c>
      <c r="M23" s="23">
        <v>17.7</v>
      </c>
      <c r="N23" s="23">
        <v>1730</v>
      </c>
      <c r="O23" s="23">
        <v>203</v>
      </c>
      <c r="P23" s="23">
        <v>3.43</v>
      </c>
      <c r="Q23" s="23">
        <v>348</v>
      </c>
      <c r="R23" s="23">
        <v>44</v>
      </c>
    </row>
    <row r="24" spans="1:18" ht="15">
      <c r="A24" s="23">
        <v>475</v>
      </c>
      <c r="B24" s="23">
        <v>475</v>
      </c>
      <c r="C24" s="23">
        <v>178</v>
      </c>
      <c r="D24" s="23">
        <v>17.1</v>
      </c>
      <c r="E24" s="23">
        <v>25.6</v>
      </c>
      <c r="F24" s="23">
        <v>10.3</v>
      </c>
      <c r="G24" s="23">
        <v>45.5</v>
      </c>
      <c r="H24" s="23">
        <v>384</v>
      </c>
      <c r="I24" s="23">
        <v>163</v>
      </c>
      <c r="J24" s="23">
        <v>128</v>
      </c>
      <c r="K24" s="23">
        <v>56480</v>
      </c>
      <c r="L24" s="23">
        <v>2380</v>
      </c>
      <c r="M24" s="23">
        <v>18.6</v>
      </c>
      <c r="N24" s="23">
        <v>2090</v>
      </c>
      <c r="O24" s="23">
        <v>235</v>
      </c>
      <c r="P24" s="23">
        <v>3.6</v>
      </c>
      <c r="Q24" s="23">
        <v>366</v>
      </c>
      <c r="R24" s="23">
        <v>46</v>
      </c>
    </row>
    <row r="25" spans="1:18" ht="15">
      <c r="A25" s="23">
        <v>500</v>
      </c>
      <c r="B25" s="23">
        <v>500</v>
      </c>
      <c r="C25" s="23">
        <v>185</v>
      </c>
      <c r="D25" s="23">
        <v>18</v>
      </c>
      <c r="E25" s="23">
        <v>27</v>
      </c>
      <c r="F25" s="23">
        <v>10.8</v>
      </c>
      <c r="G25" s="23">
        <v>48</v>
      </c>
      <c r="H25" s="23">
        <v>404</v>
      </c>
      <c r="I25" s="23">
        <v>179</v>
      </c>
      <c r="J25" s="23">
        <v>141</v>
      </c>
      <c r="K25" s="23">
        <v>68740</v>
      </c>
      <c r="L25" s="23">
        <v>2750</v>
      </c>
      <c r="M25" s="23">
        <v>19.6</v>
      </c>
      <c r="N25" s="23">
        <v>2480</v>
      </c>
      <c r="O25" s="23">
        <v>268</v>
      </c>
      <c r="P25" s="23">
        <v>3.72</v>
      </c>
      <c r="Q25" s="23">
        <v>384</v>
      </c>
      <c r="R25" s="23">
        <v>47.8</v>
      </c>
    </row>
    <row r="26" spans="1:18" ht="15">
      <c r="A26" s="23">
        <v>550</v>
      </c>
      <c r="B26" s="23">
        <v>550</v>
      </c>
      <c r="C26" s="23">
        <v>200</v>
      </c>
      <c r="D26" s="23">
        <v>19</v>
      </c>
      <c r="E26" s="23">
        <v>30</v>
      </c>
      <c r="F26" s="23">
        <v>11.9</v>
      </c>
      <c r="G26" s="23">
        <v>52.5</v>
      </c>
      <c r="H26" s="23">
        <v>445</v>
      </c>
      <c r="I26" s="23">
        <v>212</v>
      </c>
      <c r="J26" s="23">
        <v>166</v>
      </c>
      <c r="K26" s="23">
        <v>99180</v>
      </c>
      <c r="L26" s="23">
        <v>3610</v>
      </c>
      <c r="M26" s="23">
        <v>21.6</v>
      </c>
      <c r="N26" s="23">
        <v>3490</v>
      </c>
      <c r="O26" s="23">
        <v>349</v>
      </c>
      <c r="P26" s="23">
        <v>4.02</v>
      </c>
      <c r="Q26" s="23">
        <v>424</v>
      </c>
      <c r="R26" s="23">
        <v>51.8</v>
      </c>
    </row>
    <row r="27" spans="1:18" ht="15">
      <c r="A27" s="23">
        <v>600</v>
      </c>
      <c r="B27" s="23">
        <v>600</v>
      </c>
      <c r="C27" s="23">
        <v>215</v>
      </c>
      <c r="D27" s="23">
        <v>21.6</v>
      </c>
      <c r="E27" s="23">
        <v>32.4</v>
      </c>
      <c r="F27" s="23">
        <v>13</v>
      </c>
      <c r="G27" s="23">
        <v>57.5</v>
      </c>
      <c r="H27" s="23">
        <v>485</v>
      </c>
      <c r="I27" s="23">
        <v>254</v>
      </c>
      <c r="J27" s="23">
        <v>199</v>
      </c>
      <c r="K27" s="23">
        <v>139000</v>
      </c>
      <c r="L27" s="23">
        <v>4630</v>
      </c>
      <c r="M27" s="23">
        <v>23.6</v>
      </c>
      <c r="N27" s="23">
        <v>4670</v>
      </c>
      <c r="O27" s="23">
        <v>434</v>
      </c>
      <c r="P27" s="23">
        <v>4.3</v>
      </c>
      <c r="Q27" s="23">
        <v>460</v>
      </c>
      <c r="R27" s="23">
        <v>55.4</v>
      </c>
    </row>
    <row r="28" ht="15"/>
    <row r="29" ht="15"/>
    <row r="30" ht="15"/>
    <row r="31" ht="15"/>
    <row r="32" ht="15"/>
    <row r="33" ht="15"/>
    <row r="34" ht="15"/>
    <row r="35" ht="15"/>
    <row r="36" ht="15"/>
  </sheetData>
  <sheetProtection sheet="1"/>
  <mergeCells count="1">
    <mergeCell ref="A1:A2"/>
  </mergeCells>
  <dataValidations count="1">
    <dataValidation type="list" allowBlank="1" showInputMessage="1" showErrorMessage="1" sqref="A3">
      <formula1>$A$5:$A$28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8"/>
  <sheetViews>
    <sheetView rightToLeft="1" zoomScalePageLayoutView="0" workbookViewId="0" topLeftCell="A1">
      <pane ySplit="3" topLeftCell="A4" activePane="bottomLeft" state="frozen"/>
      <selection pane="topLeft" activeCell="J14" sqref="J14"/>
      <selection pane="bottomLeft" activeCell="J14" sqref="J14"/>
    </sheetView>
  </sheetViews>
  <sheetFormatPr defaultColWidth="5.7109375" defaultRowHeight="15"/>
  <cols>
    <col min="1" max="1" width="6.8515625" style="22" bestFit="1" customWidth="1"/>
    <col min="2" max="2" width="5.421875" style="22" bestFit="1" customWidth="1"/>
    <col min="3" max="3" width="4.421875" style="22" bestFit="1" customWidth="1"/>
    <col min="4" max="5" width="5.421875" style="22" bestFit="1" customWidth="1"/>
    <col min="6" max="6" width="4.421875" style="22" bestFit="1" customWidth="1"/>
    <col min="7" max="7" width="5.421875" style="22" bestFit="1" customWidth="1"/>
    <col min="8" max="8" width="4.7109375" style="22" bestFit="1" customWidth="1"/>
    <col min="9" max="9" width="5.421875" style="22" bestFit="1" customWidth="1"/>
    <col min="10" max="10" width="5.57421875" style="22" bestFit="1" customWidth="1"/>
    <col min="11" max="11" width="7.57421875" style="22" bestFit="1" customWidth="1"/>
    <col min="12" max="12" width="6.57421875" style="22" bestFit="1" customWidth="1"/>
    <col min="13" max="13" width="5.421875" style="22" bestFit="1" customWidth="1"/>
    <col min="14" max="14" width="6.57421875" style="22" bestFit="1" customWidth="1"/>
    <col min="15" max="17" width="5.421875" style="22" bestFit="1" customWidth="1"/>
    <col min="18" max="16384" width="5.7109375" style="22" customWidth="1"/>
  </cols>
  <sheetData>
    <row r="1" spans="1:17" ht="18">
      <c r="A1" s="46" t="s">
        <v>38</v>
      </c>
      <c r="B1" s="18" t="s">
        <v>1</v>
      </c>
      <c r="C1" s="19" t="s">
        <v>2</v>
      </c>
      <c r="D1" s="19" t="s">
        <v>3</v>
      </c>
      <c r="E1" s="18" t="s">
        <v>4</v>
      </c>
      <c r="F1" s="19" t="s">
        <v>5</v>
      </c>
      <c r="G1" s="18" t="s">
        <v>6</v>
      </c>
      <c r="H1" s="19" t="s">
        <v>7</v>
      </c>
      <c r="I1" s="18" t="s">
        <v>8</v>
      </c>
      <c r="J1" s="19" t="s">
        <v>9</v>
      </c>
      <c r="K1" s="18" t="s">
        <v>28</v>
      </c>
      <c r="L1" s="18" t="s">
        <v>30</v>
      </c>
      <c r="M1" s="18" t="s">
        <v>32</v>
      </c>
      <c r="N1" s="19" t="s">
        <v>33</v>
      </c>
      <c r="O1" s="19" t="s">
        <v>34</v>
      </c>
      <c r="P1" s="19" t="s">
        <v>35</v>
      </c>
      <c r="Q1" s="19" t="s">
        <v>37</v>
      </c>
    </row>
    <row r="2" spans="1:17" ht="17.25">
      <c r="A2" s="46"/>
      <c r="B2" s="18" t="s">
        <v>18</v>
      </c>
      <c r="C2" s="19" t="s">
        <v>18</v>
      </c>
      <c r="D2" s="19" t="s">
        <v>18</v>
      </c>
      <c r="E2" s="18" t="s">
        <v>18</v>
      </c>
      <c r="F2" s="19" t="s">
        <v>18</v>
      </c>
      <c r="G2" s="18" t="s">
        <v>18</v>
      </c>
      <c r="H2" s="19" t="s">
        <v>18</v>
      </c>
      <c r="I2" s="20" t="s">
        <v>27</v>
      </c>
      <c r="J2" s="21" t="s">
        <v>20</v>
      </c>
      <c r="K2" s="20" t="s">
        <v>29</v>
      </c>
      <c r="L2" s="20" t="s">
        <v>31</v>
      </c>
      <c r="M2" s="20" t="s">
        <v>23</v>
      </c>
      <c r="N2" s="21" t="s">
        <v>29</v>
      </c>
      <c r="O2" s="21" t="s">
        <v>31</v>
      </c>
      <c r="P2" s="21" t="s">
        <v>23</v>
      </c>
      <c r="Q2" s="21" t="s">
        <v>18</v>
      </c>
    </row>
    <row r="3" spans="1:17" s="28" customFormat="1" ht="15">
      <c r="A3" s="42">
        <v>550</v>
      </c>
      <c r="B3" s="43">
        <f>VLOOKUP($A$3,$A$5:$S$28,2,0)</f>
        <v>550</v>
      </c>
      <c r="C3" s="43">
        <f>VLOOKUP($A$3,$A$5:$S$28,3,0)</f>
        <v>300</v>
      </c>
      <c r="D3" s="43">
        <f>VLOOKUP($A$3,$A$5:$S$28,4,0)</f>
        <v>15</v>
      </c>
      <c r="E3" s="43">
        <f>VLOOKUP($A$3,$A$5:$S$28,5,0)</f>
        <v>29</v>
      </c>
      <c r="F3" s="43">
        <f>VLOOKUP($A$3,$A$5:$S$28,6,0)</f>
        <v>27</v>
      </c>
      <c r="G3" s="43">
        <f>VLOOKUP($A$3,$A$5:$S$28,7,0)</f>
        <v>56</v>
      </c>
      <c r="H3" s="43">
        <f>VLOOKUP($A$3,$A$5:$S$28,8,0)</f>
        <v>438</v>
      </c>
      <c r="I3" s="43">
        <f>VLOOKUP($A$3,$A$5:$S$28,9,0)</f>
        <v>254</v>
      </c>
      <c r="J3" s="43">
        <f>VLOOKUP($A$3,$A$5:$S$28,10,0)</f>
        <v>199</v>
      </c>
      <c r="K3" s="43">
        <f>VLOOKUP($A$3,$A$5:$S$28,11,0)</f>
        <v>136700</v>
      </c>
      <c r="L3" s="43">
        <f>VLOOKUP($A$3,$A$5:$S$28,12,0)</f>
        <v>4970</v>
      </c>
      <c r="M3" s="43">
        <f>VLOOKUP($A$3,$A$5:$S$28,13,0)</f>
        <v>23.2</v>
      </c>
      <c r="N3" s="43">
        <f>VLOOKUP($A$3,$A$5:$S$28,14,0)</f>
        <v>13080</v>
      </c>
      <c r="O3" s="43">
        <f>VLOOKUP($A$3,$A$5:$S$28,15,0)</f>
        <v>872</v>
      </c>
      <c r="P3" s="43">
        <f>VLOOKUP($A$3,$A$5:$S$28,16,0)</f>
        <v>7.17</v>
      </c>
      <c r="Q3" s="43">
        <f>VLOOKUP($A$3,$A$5:$S$28,17,0)</f>
        <v>81.1</v>
      </c>
    </row>
    <row r="4" spans="1:17" s="28" customFormat="1" ht="20.25">
      <c r="A4" s="25"/>
      <c r="B4" s="26"/>
      <c r="C4" s="26"/>
      <c r="D4" s="26"/>
      <c r="E4" s="26"/>
      <c r="F4" s="26"/>
      <c r="G4" s="26"/>
      <c r="H4" s="26"/>
      <c r="I4" s="27"/>
      <c r="J4" s="27"/>
      <c r="K4" s="27"/>
      <c r="L4" s="27"/>
      <c r="M4" s="27"/>
      <c r="N4" s="27"/>
      <c r="O4" s="27"/>
      <c r="P4" s="27"/>
      <c r="Q4" s="27"/>
    </row>
    <row r="5" spans="1:17" ht="15">
      <c r="A5" s="23">
        <v>100</v>
      </c>
      <c r="B5" s="23">
        <v>100</v>
      </c>
      <c r="C5" s="23">
        <v>100</v>
      </c>
      <c r="D5" s="23">
        <v>6</v>
      </c>
      <c r="E5" s="23">
        <v>10</v>
      </c>
      <c r="F5" s="23">
        <v>12</v>
      </c>
      <c r="G5" s="23">
        <v>22</v>
      </c>
      <c r="H5" s="23">
        <v>56</v>
      </c>
      <c r="I5" s="23">
        <v>26</v>
      </c>
      <c r="J5" s="23">
        <v>20.4</v>
      </c>
      <c r="K5" s="23">
        <v>450</v>
      </c>
      <c r="L5" s="23">
        <v>89.9</v>
      </c>
      <c r="M5" s="23">
        <v>4.16</v>
      </c>
      <c r="N5" s="23">
        <v>167</v>
      </c>
      <c r="O5" s="23">
        <v>33.5</v>
      </c>
      <c r="P5" s="23">
        <v>2.53</v>
      </c>
      <c r="Q5" s="23">
        <v>27.8</v>
      </c>
    </row>
    <row r="6" spans="1:17" ht="15">
      <c r="A6" s="23">
        <v>120</v>
      </c>
      <c r="B6" s="23">
        <v>120</v>
      </c>
      <c r="C6" s="23">
        <v>120</v>
      </c>
      <c r="D6" s="23">
        <v>6.5</v>
      </c>
      <c r="E6" s="23">
        <v>11</v>
      </c>
      <c r="F6" s="23">
        <v>12</v>
      </c>
      <c r="G6" s="23">
        <v>23</v>
      </c>
      <c r="H6" s="23">
        <v>74</v>
      </c>
      <c r="I6" s="23">
        <v>34</v>
      </c>
      <c r="J6" s="23">
        <v>26.7</v>
      </c>
      <c r="K6" s="23">
        <v>864</v>
      </c>
      <c r="L6" s="23">
        <v>144</v>
      </c>
      <c r="M6" s="23">
        <v>5.04</v>
      </c>
      <c r="N6" s="23">
        <v>318</v>
      </c>
      <c r="O6" s="23">
        <v>52.9</v>
      </c>
      <c r="P6" s="23">
        <v>3.06</v>
      </c>
      <c r="Q6" s="23">
        <v>33.4</v>
      </c>
    </row>
    <row r="7" spans="1:17" ht="15">
      <c r="A7" s="23">
        <v>140</v>
      </c>
      <c r="B7" s="23">
        <v>140</v>
      </c>
      <c r="C7" s="23">
        <v>140</v>
      </c>
      <c r="D7" s="23">
        <v>7</v>
      </c>
      <c r="E7" s="23">
        <v>12</v>
      </c>
      <c r="F7" s="23">
        <v>12</v>
      </c>
      <c r="G7" s="23">
        <v>24</v>
      </c>
      <c r="H7" s="23">
        <v>92</v>
      </c>
      <c r="I7" s="23">
        <v>43</v>
      </c>
      <c r="J7" s="23">
        <v>33.7</v>
      </c>
      <c r="K7" s="23">
        <v>1510</v>
      </c>
      <c r="L7" s="23">
        <v>216</v>
      </c>
      <c r="M7" s="23">
        <v>5.93</v>
      </c>
      <c r="N7" s="23">
        <v>550</v>
      </c>
      <c r="O7" s="23">
        <v>78.5</v>
      </c>
      <c r="P7" s="23">
        <v>3.58</v>
      </c>
      <c r="Q7" s="23">
        <v>38.9</v>
      </c>
    </row>
    <row r="8" spans="1:17" ht="15">
      <c r="A8" s="23">
        <v>160</v>
      </c>
      <c r="B8" s="23">
        <v>160</v>
      </c>
      <c r="C8" s="23">
        <v>160</v>
      </c>
      <c r="D8" s="23">
        <v>8</v>
      </c>
      <c r="E8" s="23">
        <v>13</v>
      </c>
      <c r="F8" s="23">
        <v>15</v>
      </c>
      <c r="G8" s="23">
        <v>28</v>
      </c>
      <c r="H8" s="23">
        <v>104</v>
      </c>
      <c r="I8" s="23">
        <v>54.3</v>
      </c>
      <c r="J8" s="23">
        <v>42.6</v>
      </c>
      <c r="K8" s="23">
        <v>2490</v>
      </c>
      <c r="L8" s="23">
        <v>311</v>
      </c>
      <c r="M8" s="23">
        <v>6.78</v>
      </c>
      <c r="N8" s="23">
        <v>889</v>
      </c>
      <c r="O8" s="23">
        <v>111</v>
      </c>
      <c r="P8" s="23">
        <v>4.05</v>
      </c>
      <c r="Q8" s="23">
        <v>44.4</v>
      </c>
    </row>
    <row r="9" spans="1:17" ht="15">
      <c r="A9" s="23">
        <v>180</v>
      </c>
      <c r="B9" s="23">
        <v>180</v>
      </c>
      <c r="C9" s="23">
        <v>180</v>
      </c>
      <c r="D9" s="23">
        <v>8.5</v>
      </c>
      <c r="E9" s="23">
        <v>14</v>
      </c>
      <c r="F9" s="23">
        <v>15</v>
      </c>
      <c r="G9" s="23">
        <v>29</v>
      </c>
      <c r="H9" s="23">
        <v>122</v>
      </c>
      <c r="I9" s="23">
        <v>65.3</v>
      </c>
      <c r="J9" s="23">
        <v>51.2</v>
      </c>
      <c r="K9" s="23">
        <v>3830</v>
      </c>
      <c r="L9" s="23">
        <v>426</v>
      </c>
      <c r="M9" s="23">
        <v>7.66</v>
      </c>
      <c r="N9" s="23">
        <v>1360</v>
      </c>
      <c r="O9" s="23">
        <v>151</v>
      </c>
      <c r="P9" s="23">
        <v>4.57</v>
      </c>
      <c r="Q9" s="23">
        <v>49.9</v>
      </c>
    </row>
    <row r="10" spans="1:17" ht="15">
      <c r="A10" s="23">
        <v>200</v>
      </c>
      <c r="B10" s="23">
        <v>200</v>
      </c>
      <c r="C10" s="23">
        <v>200</v>
      </c>
      <c r="D10" s="23">
        <v>9</v>
      </c>
      <c r="E10" s="23">
        <v>15</v>
      </c>
      <c r="F10" s="23">
        <v>18</v>
      </c>
      <c r="G10" s="23">
        <v>33</v>
      </c>
      <c r="H10" s="23">
        <v>134</v>
      </c>
      <c r="I10" s="23">
        <v>78.1</v>
      </c>
      <c r="J10" s="23">
        <v>61.3</v>
      </c>
      <c r="K10" s="23">
        <v>5700</v>
      </c>
      <c r="L10" s="23">
        <v>570</v>
      </c>
      <c r="M10" s="23">
        <v>8.54</v>
      </c>
      <c r="N10" s="23">
        <v>2000</v>
      </c>
      <c r="O10" s="23">
        <v>200</v>
      </c>
      <c r="P10" s="23">
        <v>5.07</v>
      </c>
      <c r="Q10" s="23">
        <v>55.5</v>
      </c>
    </row>
    <row r="11" spans="1:17" ht="15">
      <c r="A11" s="23">
        <v>220</v>
      </c>
      <c r="B11" s="23">
        <v>220</v>
      </c>
      <c r="C11" s="23">
        <v>220</v>
      </c>
      <c r="D11" s="23">
        <v>9.5</v>
      </c>
      <c r="E11" s="23">
        <v>16</v>
      </c>
      <c r="F11" s="23">
        <v>18</v>
      </c>
      <c r="G11" s="23">
        <v>34</v>
      </c>
      <c r="H11" s="23">
        <v>152</v>
      </c>
      <c r="I11" s="23">
        <v>91</v>
      </c>
      <c r="J11" s="23">
        <v>71.5</v>
      </c>
      <c r="K11" s="23">
        <v>8090</v>
      </c>
      <c r="L11" s="23">
        <v>736</v>
      </c>
      <c r="M11" s="23">
        <v>9.43</v>
      </c>
      <c r="N11" s="23">
        <v>2840</v>
      </c>
      <c r="O11" s="23">
        <v>258</v>
      </c>
      <c r="P11" s="23">
        <v>5.59</v>
      </c>
      <c r="Q11" s="23">
        <v>61</v>
      </c>
    </row>
    <row r="12" spans="1:17" ht="15">
      <c r="A12" s="23">
        <v>240</v>
      </c>
      <c r="B12" s="23">
        <v>240</v>
      </c>
      <c r="C12" s="23">
        <v>240</v>
      </c>
      <c r="D12" s="23">
        <v>10</v>
      </c>
      <c r="E12" s="23">
        <v>17</v>
      </c>
      <c r="F12" s="23">
        <v>21</v>
      </c>
      <c r="G12" s="23">
        <v>38</v>
      </c>
      <c r="H12" s="23">
        <v>164</v>
      </c>
      <c r="I12" s="23">
        <v>106</v>
      </c>
      <c r="J12" s="23">
        <v>83.2</v>
      </c>
      <c r="K12" s="23">
        <v>11260</v>
      </c>
      <c r="L12" s="23">
        <v>938</v>
      </c>
      <c r="M12" s="23">
        <v>10.3</v>
      </c>
      <c r="N12" s="23">
        <v>3920</v>
      </c>
      <c r="O12" s="23">
        <v>327</v>
      </c>
      <c r="P12" s="23">
        <v>6.08</v>
      </c>
      <c r="Q12" s="23">
        <v>66.6</v>
      </c>
    </row>
    <row r="13" spans="1:17" ht="15">
      <c r="A13" s="23">
        <v>260</v>
      </c>
      <c r="B13" s="23">
        <v>260</v>
      </c>
      <c r="C13" s="23">
        <v>260</v>
      </c>
      <c r="D13" s="23">
        <v>10</v>
      </c>
      <c r="E13" s="23">
        <v>17.5</v>
      </c>
      <c r="F13" s="23">
        <v>24</v>
      </c>
      <c r="G13" s="23">
        <v>41.5</v>
      </c>
      <c r="H13" s="23">
        <v>177</v>
      </c>
      <c r="I13" s="23">
        <v>118</v>
      </c>
      <c r="J13" s="23">
        <v>93</v>
      </c>
      <c r="K13" s="23">
        <v>14920</v>
      </c>
      <c r="L13" s="23">
        <v>1150</v>
      </c>
      <c r="M13" s="23">
        <v>11.2</v>
      </c>
      <c r="N13" s="23">
        <v>5130</v>
      </c>
      <c r="O13" s="23">
        <v>395</v>
      </c>
      <c r="P13" s="23">
        <v>6.58</v>
      </c>
      <c r="Q13" s="23">
        <v>72.2</v>
      </c>
    </row>
    <row r="14" spans="1:17" ht="15">
      <c r="A14" s="23">
        <v>280</v>
      </c>
      <c r="B14" s="23">
        <v>280</v>
      </c>
      <c r="C14" s="23">
        <v>280</v>
      </c>
      <c r="D14" s="23">
        <v>10.5</v>
      </c>
      <c r="E14" s="23">
        <v>18</v>
      </c>
      <c r="F14" s="23">
        <v>24</v>
      </c>
      <c r="G14" s="23">
        <v>42</v>
      </c>
      <c r="H14" s="23">
        <v>196</v>
      </c>
      <c r="I14" s="23">
        <v>131</v>
      </c>
      <c r="J14" s="23">
        <v>103</v>
      </c>
      <c r="K14" s="23">
        <v>19270</v>
      </c>
      <c r="L14" s="23">
        <v>1380</v>
      </c>
      <c r="M14" s="23">
        <v>12.1</v>
      </c>
      <c r="N14" s="23">
        <v>6590</v>
      </c>
      <c r="O14" s="23">
        <v>471</v>
      </c>
      <c r="P14" s="23">
        <v>7.09</v>
      </c>
      <c r="Q14" s="23">
        <v>77.6</v>
      </c>
    </row>
    <row r="15" spans="1:17" ht="15">
      <c r="A15" s="23">
        <v>300</v>
      </c>
      <c r="B15" s="23">
        <v>300</v>
      </c>
      <c r="C15" s="23">
        <v>300</v>
      </c>
      <c r="D15" s="23">
        <v>11</v>
      </c>
      <c r="E15" s="23">
        <v>19</v>
      </c>
      <c r="F15" s="23">
        <v>27</v>
      </c>
      <c r="G15" s="23">
        <v>46</v>
      </c>
      <c r="H15" s="23">
        <v>208</v>
      </c>
      <c r="I15" s="23">
        <v>149</v>
      </c>
      <c r="J15" s="23">
        <v>117</v>
      </c>
      <c r="K15" s="23">
        <v>25170</v>
      </c>
      <c r="L15" s="23">
        <v>1680</v>
      </c>
      <c r="M15" s="23">
        <v>13</v>
      </c>
      <c r="N15" s="23">
        <v>8560</v>
      </c>
      <c r="O15" s="23">
        <v>571</v>
      </c>
      <c r="P15" s="23">
        <v>7.58</v>
      </c>
      <c r="Q15" s="23">
        <v>83.2</v>
      </c>
    </row>
    <row r="16" spans="1:17" ht="15">
      <c r="A16" s="23">
        <v>320</v>
      </c>
      <c r="B16" s="23">
        <v>320</v>
      </c>
      <c r="C16" s="23">
        <v>300</v>
      </c>
      <c r="D16" s="23">
        <v>11.5</v>
      </c>
      <c r="E16" s="23">
        <v>20.5</v>
      </c>
      <c r="F16" s="23">
        <v>27</v>
      </c>
      <c r="G16" s="23">
        <v>47.5</v>
      </c>
      <c r="H16" s="23">
        <v>225</v>
      </c>
      <c r="I16" s="23">
        <v>161</v>
      </c>
      <c r="J16" s="23">
        <v>127</v>
      </c>
      <c r="K16" s="23">
        <v>30820</v>
      </c>
      <c r="L16" s="23">
        <v>1930</v>
      </c>
      <c r="M16" s="23">
        <v>13.8</v>
      </c>
      <c r="N16" s="23">
        <v>9240</v>
      </c>
      <c r="O16" s="23">
        <v>616</v>
      </c>
      <c r="P16" s="23">
        <v>7.57</v>
      </c>
      <c r="Q16" s="23">
        <v>83.1</v>
      </c>
    </row>
    <row r="17" spans="1:17" ht="15">
      <c r="A17" s="23">
        <v>340</v>
      </c>
      <c r="B17" s="23">
        <v>340</v>
      </c>
      <c r="C17" s="23">
        <v>300</v>
      </c>
      <c r="D17" s="23">
        <v>12</v>
      </c>
      <c r="E17" s="23">
        <v>21.5</v>
      </c>
      <c r="F17" s="23">
        <v>27</v>
      </c>
      <c r="G17" s="23">
        <v>48.5</v>
      </c>
      <c r="H17" s="23">
        <v>243</v>
      </c>
      <c r="I17" s="23">
        <v>171</v>
      </c>
      <c r="J17" s="23">
        <v>134</v>
      </c>
      <c r="K17" s="23">
        <v>36660</v>
      </c>
      <c r="L17" s="23">
        <v>2160</v>
      </c>
      <c r="M17" s="23">
        <v>14.6</v>
      </c>
      <c r="N17" s="23">
        <v>9690</v>
      </c>
      <c r="O17" s="23">
        <v>646</v>
      </c>
      <c r="P17" s="23">
        <v>7.53</v>
      </c>
      <c r="Q17" s="23">
        <v>82.9</v>
      </c>
    </row>
    <row r="18" spans="1:17" ht="15">
      <c r="A18" s="23">
        <v>360</v>
      </c>
      <c r="B18" s="23">
        <v>360</v>
      </c>
      <c r="C18" s="23">
        <v>300</v>
      </c>
      <c r="D18" s="23">
        <v>12.5</v>
      </c>
      <c r="E18" s="23">
        <v>22.5</v>
      </c>
      <c r="F18" s="23">
        <v>27</v>
      </c>
      <c r="G18" s="23">
        <v>49.5</v>
      </c>
      <c r="H18" s="23">
        <v>261</v>
      </c>
      <c r="I18" s="23">
        <v>181</v>
      </c>
      <c r="J18" s="23">
        <v>142</v>
      </c>
      <c r="K18" s="23">
        <v>43190</v>
      </c>
      <c r="L18" s="23">
        <v>2400</v>
      </c>
      <c r="M18" s="23">
        <v>15.5</v>
      </c>
      <c r="N18" s="23">
        <v>10140</v>
      </c>
      <c r="O18" s="23">
        <v>676</v>
      </c>
      <c r="P18" s="23">
        <v>7.49</v>
      </c>
      <c r="Q18" s="23">
        <v>82.7</v>
      </c>
    </row>
    <row r="19" spans="1:17" ht="15">
      <c r="A19" s="23">
        <v>400</v>
      </c>
      <c r="B19" s="23">
        <v>400</v>
      </c>
      <c r="C19" s="23">
        <v>300</v>
      </c>
      <c r="D19" s="23">
        <v>13.5</v>
      </c>
      <c r="E19" s="23">
        <v>24</v>
      </c>
      <c r="F19" s="23">
        <v>27</v>
      </c>
      <c r="G19" s="23">
        <v>51</v>
      </c>
      <c r="H19" s="23">
        <v>298</v>
      </c>
      <c r="I19" s="23">
        <v>198</v>
      </c>
      <c r="J19" s="23">
        <v>155</v>
      </c>
      <c r="K19" s="23">
        <v>57680</v>
      </c>
      <c r="L19" s="23">
        <v>2880</v>
      </c>
      <c r="M19" s="23">
        <v>17.1</v>
      </c>
      <c r="N19" s="23">
        <v>10820</v>
      </c>
      <c r="O19" s="23">
        <v>721</v>
      </c>
      <c r="P19" s="23">
        <v>7.4</v>
      </c>
      <c r="Q19" s="23">
        <v>82.3</v>
      </c>
    </row>
    <row r="20" spans="1:17" ht="15">
      <c r="A20" s="23">
        <v>450</v>
      </c>
      <c r="B20" s="23">
        <v>450</v>
      </c>
      <c r="C20" s="23">
        <v>300</v>
      </c>
      <c r="D20" s="23">
        <v>14</v>
      </c>
      <c r="E20" s="23">
        <v>26</v>
      </c>
      <c r="F20" s="23">
        <v>27</v>
      </c>
      <c r="G20" s="23">
        <v>53</v>
      </c>
      <c r="H20" s="23">
        <v>344</v>
      </c>
      <c r="I20" s="23">
        <v>218</v>
      </c>
      <c r="J20" s="23">
        <v>171</v>
      </c>
      <c r="K20" s="23">
        <v>79890</v>
      </c>
      <c r="L20" s="23">
        <v>3550</v>
      </c>
      <c r="M20" s="23">
        <v>19.1</v>
      </c>
      <c r="N20" s="23">
        <v>11720</v>
      </c>
      <c r="O20" s="23">
        <v>781</v>
      </c>
      <c r="P20" s="23">
        <v>7.33</v>
      </c>
      <c r="Q20" s="23">
        <v>81.9</v>
      </c>
    </row>
    <row r="21" spans="1:17" ht="15">
      <c r="A21" s="23">
        <v>500</v>
      </c>
      <c r="B21" s="23">
        <v>500</v>
      </c>
      <c r="C21" s="23">
        <v>300</v>
      </c>
      <c r="D21" s="23">
        <v>14.5</v>
      </c>
      <c r="E21" s="23">
        <v>28</v>
      </c>
      <c r="F21" s="23">
        <v>27</v>
      </c>
      <c r="G21" s="23">
        <v>55</v>
      </c>
      <c r="H21" s="23">
        <v>390</v>
      </c>
      <c r="I21" s="23">
        <v>239</v>
      </c>
      <c r="J21" s="23">
        <v>187</v>
      </c>
      <c r="K21" s="23">
        <v>107200</v>
      </c>
      <c r="L21" s="23">
        <v>4290</v>
      </c>
      <c r="M21" s="23">
        <v>21.2</v>
      </c>
      <c r="N21" s="23">
        <v>12620</v>
      </c>
      <c r="O21" s="23">
        <v>842</v>
      </c>
      <c r="P21" s="23">
        <v>7.27</v>
      </c>
      <c r="Q21" s="23">
        <v>81.6</v>
      </c>
    </row>
    <row r="22" spans="1:17" ht="15">
      <c r="A22" s="23">
        <v>550</v>
      </c>
      <c r="B22" s="23">
        <v>550</v>
      </c>
      <c r="C22" s="23">
        <v>300</v>
      </c>
      <c r="D22" s="23">
        <v>15</v>
      </c>
      <c r="E22" s="23">
        <v>29</v>
      </c>
      <c r="F22" s="23">
        <v>27</v>
      </c>
      <c r="G22" s="23">
        <v>56</v>
      </c>
      <c r="H22" s="23">
        <v>438</v>
      </c>
      <c r="I22" s="23">
        <v>254</v>
      </c>
      <c r="J22" s="23">
        <v>199</v>
      </c>
      <c r="K22" s="23">
        <v>136700</v>
      </c>
      <c r="L22" s="23">
        <v>4970</v>
      </c>
      <c r="M22" s="23">
        <v>23.2</v>
      </c>
      <c r="N22" s="23">
        <v>13080</v>
      </c>
      <c r="O22" s="23">
        <v>872</v>
      </c>
      <c r="P22" s="23">
        <v>7.17</v>
      </c>
      <c r="Q22" s="23">
        <v>81.1</v>
      </c>
    </row>
    <row r="23" spans="1:17" ht="15">
      <c r="A23" s="23">
        <v>600</v>
      </c>
      <c r="B23" s="23">
        <v>600</v>
      </c>
      <c r="C23" s="23">
        <v>300</v>
      </c>
      <c r="D23" s="23">
        <v>15.5</v>
      </c>
      <c r="E23" s="23">
        <v>30</v>
      </c>
      <c r="F23" s="23">
        <v>27</v>
      </c>
      <c r="G23" s="23">
        <v>57</v>
      </c>
      <c r="H23" s="23">
        <v>486</v>
      </c>
      <c r="I23" s="23">
        <v>270</v>
      </c>
      <c r="J23" s="23">
        <v>212</v>
      </c>
      <c r="K23" s="23">
        <v>171000</v>
      </c>
      <c r="L23" s="23">
        <v>5700</v>
      </c>
      <c r="M23" s="23">
        <v>25.2</v>
      </c>
      <c r="N23" s="23">
        <v>13530</v>
      </c>
      <c r="O23" s="23">
        <v>902</v>
      </c>
      <c r="P23" s="23">
        <v>7.08</v>
      </c>
      <c r="Q23" s="23">
        <v>80.7</v>
      </c>
    </row>
    <row r="24" spans="1:17" ht="15">
      <c r="A24" s="23">
        <v>650</v>
      </c>
      <c r="B24" s="23">
        <v>650</v>
      </c>
      <c r="C24" s="23">
        <v>300</v>
      </c>
      <c r="D24" s="23">
        <v>16</v>
      </c>
      <c r="E24" s="23">
        <v>31</v>
      </c>
      <c r="F24" s="23">
        <v>27</v>
      </c>
      <c r="G24" s="23">
        <v>58</v>
      </c>
      <c r="H24" s="23">
        <v>534</v>
      </c>
      <c r="I24" s="23">
        <v>286</v>
      </c>
      <c r="J24" s="23">
        <v>225</v>
      </c>
      <c r="K24" s="23">
        <v>210600</v>
      </c>
      <c r="L24" s="23">
        <v>6480</v>
      </c>
      <c r="M24" s="23">
        <v>27.1</v>
      </c>
      <c r="N24" s="23">
        <v>13980</v>
      </c>
      <c r="O24" s="23">
        <v>932</v>
      </c>
      <c r="P24" s="23">
        <v>6.99</v>
      </c>
      <c r="Q24" s="23">
        <v>80.2</v>
      </c>
    </row>
    <row r="25" spans="1:17" ht="15">
      <c r="A25" s="23">
        <v>700</v>
      </c>
      <c r="B25" s="23">
        <v>700</v>
      </c>
      <c r="C25" s="23">
        <v>300</v>
      </c>
      <c r="D25" s="23">
        <v>17</v>
      </c>
      <c r="E25" s="23">
        <v>32</v>
      </c>
      <c r="F25" s="23">
        <v>27</v>
      </c>
      <c r="G25" s="23">
        <v>59</v>
      </c>
      <c r="H25" s="23">
        <v>582</v>
      </c>
      <c r="I25" s="23">
        <v>306</v>
      </c>
      <c r="J25" s="23">
        <v>241</v>
      </c>
      <c r="K25" s="23">
        <v>256900</v>
      </c>
      <c r="L25" s="23">
        <v>7340</v>
      </c>
      <c r="M25" s="23">
        <v>29</v>
      </c>
      <c r="N25" s="23">
        <v>14440</v>
      </c>
      <c r="O25" s="23">
        <v>963</v>
      </c>
      <c r="P25" s="23">
        <v>6.87</v>
      </c>
      <c r="Q25" s="23">
        <v>79.6</v>
      </c>
    </row>
    <row r="26" spans="1:17" ht="15">
      <c r="A26" s="23">
        <v>800</v>
      </c>
      <c r="B26" s="23">
        <v>800</v>
      </c>
      <c r="C26" s="23">
        <v>300</v>
      </c>
      <c r="D26" s="23">
        <v>17.5</v>
      </c>
      <c r="E26" s="23">
        <v>33</v>
      </c>
      <c r="F26" s="23">
        <v>30</v>
      </c>
      <c r="G26" s="23">
        <v>63</v>
      </c>
      <c r="H26" s="23">
        <v>674</v>
      </c>
      <c r="I26" s="23">
        <v>334</v>
      </c>
      <c r="J26" s="23">
        <v>262</v>
      </c>
      <c r="K26" s="23">
        <v>359100</v>
      </c>
      <c r="L26" s="23">
        <v>8980</v>
      </c>
      <c r="M26" s="23">
        <v>32.8</v>
      </c>
      <c r="N26" s="23">
        <v>14900</v>
      </c>
      <c r="O26" s="23">
        <v>994</v>
      </c>
      <c r="P26" s="23">
        <v>6.68</v>
      </c>
      <c r="Q26" s="23">
        <v>78.7</v>
      </c>
    </row>
    <row r="27" spans="1:17" ht="15">
      <c r="A27" s="23">
        <v>900</v>
      </c>
      <c r="B27" s="23">
        <v>900</v>
      </c>
      <c r="C27" s="23">
        <v>300</v>
      </c>
      <c r="D27" s="23">
        <v>18.5</v>
      </c>
      <c r="E27" s="23">
        <v>35</v>
      </c>
      <c r="F27" s="23">
        <v>30</v>
      </c>
      <c r="G27" s="23">
        <v>65</v>
      </c>
      <c r="H27" s="23">
        <v>770</v>
      </c>
      <c r="I27" s="23">
        <v>371</v>
      </c>
      <c r="J27" s="23">
        <v>291</v>
      </c>
      <c r="K27" s="23">
        <v>494100</v>
      </c>
      <c r="L27" s="23">
        <v>10980</v>
      </c>
      <c r="M27" s="23">
        <v>36.5</v>
      </c>
      <c r="N27" s="23">
        <v>15820</v>
      </c>
      <c r="O27" s="23">
        <v>1050</v>
      </c>
      <c r="P27" s="23">
        <v>6.53</v>
      </c>
      <c r="Q27" s="23">
        <v>77.9</v>
      </c>
    </row>
    <row r="28" spans="1:17" ht="15">
      <c r="A28" s="23">
        <v>1000</v>
      </c>
      <c r="B28" s="23">
        <v>1000</v>
      </c>
      <c r="C28" s="23">
        <v>300</v>
      </c>
      <c r="D28" s="23">
        <v>19</v>
      </c>
      <c r="E28" s="23">
        <v>36</v>
      </c>
      <c r="F28" s="23">
        <v>30</v>
      </c>
      <c r="G28" s="23">
        <v>66</v>
      </c>
      <c r="H28" s="23">
        <v>868</v>
      </c>
      <c r="I28" s="23">
        <v>400</v>
      </c>
      <c r="J28" s="23">
        <v>314</v>
      </c>
      <c r="K28" s="23">
        <v>644700</v>
      </c>
      <c r="L28" s="23">
        <v>12890</v>
      </c>
      <c r="M28" s="23">
        <v>40.1</v>
      </c>
      <c r="N28" s="23">
        <v>16280</v>
      </c>
      <c r="O28" s="23">
        <v>1090</v>
      </c>
      <c r="P28" s="23">
        <v>6.38</v>
      </c>
      <c r="Q28" s="23">
        <v>77</v>
      </c>
    </row>
  </sheetData>
  <sheetProtection sheet="1"/>
  <mergeCells count="1">
    <mergeCell ref="A1:A2"/>
  </mergeCells>
  <dataValidations count="1">
    <dataValidation type="list" allowBlank="1" showInputMessage="1" showErrorMessage="1" sqref="A3">
      <formula1>$A$5:$A$28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8"/>
  <sheetViews>
    <sheetView rightToLeft="1" zoomScale="85" zoomScaleNormal="85" zoomScalePageLayoutView="0" workbookViewId="0" topLeftCell="A1">
      <pane ySplit="3" topLeftCell="A4" activePane="bottomLeft" state="frozen"/>
      <selection pane="topLeft" activeCell="J14" sqref="J14"/>
      <selection pane="bottomLeft" activeCell="J14" sqref="J14"/>
    </sheetView>
  </sheetViews>
  <sheetFormatPr defaultColWidth="9.140625" defaultRowHeight="15"/>
  <cols>
    <col min="1" max="1" width="8.28125" style="22" customWidth="1"/>
    <col min="2" max="3" width="4.28125" style="22" bestFit="1" customWidth="1"/>
    <col min="4" max="7" width="5.421875" style="22" bestFit="1" customWidth="1"/>
    <col min="8" max="8" width="4.28125" style="22" bestFit="1" customWidth="1"/>
    <col min="9" max="10" width="5.421875" style="22" bestFit="1" customWidth="1"/>
    <col min="11" max="11" width="6.57421875" style="22" bestFit="1" customWidth="1"/>
    <col min="12" max="18" width="5.421875" style="22" bestFit="1" customWidth="1"/>
    <col min="19" max="19" width="4.28125" style="22" bestFit="1" customWidth="1"/>
    <col min="20" max="16384" width="9.140625" style="22" customWidth="1"/>
  </cols>
  <sheetData>
    <row r="1" spans="1:19" ht="30">
      <c r="A1" s="47" t="s">
        <v>39</v>
      </c>
      <c r="B1" s="18" t="s">
        <v>1</v>
      </c>
      <c r="C1" s="19" t="s">
        <v>2</v>
      </c>
      <c r="D1" s="19" t="s">
        <v>3</v>
      </c>
      <c r="E1" s="18" t="s">
        <v>40</v>
      </c>
      <c r="F1" s="19" t="s">
        <v>26</v>
      </c>
      <c r="G1" s="18" t="s">
        <v>6</v>
      </c>
      <c r="H1" s="19" t="s">
        <v>7</v>
      </c>
      <c r="I1" s="18" t="s">
        <v>8</v>
      </c>
      <c r="J1" s="19" t="s">
        <v>9</v>
      </c>
      <c r="K1" s="18" t="s">
        <v>28</v>
      </c>
      <c r="L1" s="18" t="s">
        <v>30</v>
      </c>
      <c r="M1" s="18" t="s">
        <v>32</v>
      </c>
      <c r="N1" s="19" t="s">
        <v>33</v>
      </c>
      <c r="O1" s="19" t="s">
        <v>34</v>
      </c>
      <c r="P1" s="19" t="s">
        <v>35</v>
      </c>
      <c r="Q1" s="19" t="s">
        <v>42</v>
      </c>
      <c r="R1" s="19" t="s">
        <v>43</v>
      </c>
      <c r="S1" s="19" t="s">
        <v>36</v>
      </c>
    </row>
    <row r="2" spans="1:19" ht="30">
      <c r="A2" s="47"/>
      <c r="B2" s="18" t="s">
        <v>18</v>
      </c>
      <c r="C2" s="19" t="s">
        <v>18</v>
      </c>
      <c r="D2" s="19" t="s">
        <v>18</v>
      </c>
      <c r="E2" s="18" t="s">
        <v>18</v>
      </c>
      <c r="F2" s="19" t="s">
        <v>18</v>
      </c>
      <c r="G2" s="18" t="s">
        <v>18</v>
      </c>
      <c r="H2" s="19" t="s">
        <v>18</v>
      </c>
      <c r="I2" s="20" t="s">
        <v>27</v>
      </c>
      <c r="J2" s="21" t="s">
        <v>20</v>
      </c>
      <c r="K2" s="20" t="s">
        <v>29</v>
      </c>
      <c r="L2" s="20" t="s">
        <v>31</v>
      </c>
      <c r="M2" s="20" t="s">
        <v>23</v>
      </c>
      <c r="N2" s="21" t="s">
        <v>29</v>
      </c>
      <c r="O2" s="21" t="s">
        <v>31</v>
      </c>
      <c r="P2" s="21" t="s">
        <v>23</v>
      </c>
      <c r="Q2" s="21" t="s">
        <v>23</v>
      </c>
      <c r="R2" s="21" t="s">
        <v>23</v>
      </c>
      <c r="S2" s="21" t="s">
        <v>18</v>
      </c>
    </row>
    <row r="3" spans="1:19" ht="15">
      <c r="A3" s="42">
        <v>400</v>
      </c>
      <c r="B3" s="24">
        <f>VLOOKUP($A$3,$A$5:$S$28,2,0)</f>
        <v>400</v>
      </c>
      <c r="C3" s="24">
        <f>VLOOKUP($A$3,$A$5:$S$28,3,0)</f>
        <v>110</v>
      </c>
      <c r="D3" s="24">
        <f>VLOOKUP($A$3,$A$5:$S$28,4,0)</f>
        <v>14</v>
      </c>
      <c r="E3" s="24">
        <f>VLOOKUP($A$3,$A$5:$S$28,5,0)</f>
        <v>18</v>
      </c>
      <c r="F3" s="24">
        <f>VLOOKUP($A$3,$A$5:$S$28,6,0)</f>
        <v>9</v>
      </c>
      <c r="G3" s="24">
        <f>VLOOKUP($A$3,$A$5:$S$28,7,0)</f>
        <v>38</v>
      </c>
      <c r="H3" s="24">
        <f>VLOOKUP($A$3,$A$5:$S$28,8,0)</f>
        <v>325</v>
      </c>
      <c r="I3" s="24">
        <f>VLOOKUP($A$3,$A$5:$S$28,9,0)</f>
        <v>91.5</v>
      </c>
      <c r="J3" s="24">
        <f>VLOOKUP($A$3,$A$5:$S$28,10,0)</f>
        <v>71.8</v>
      </c>
      <c r="K3" s="24">
        <f>VLOOKUP($A$3,$A$5:$S$28,11,0)</f>
        <v>20350</v>
      </c>
      <c r="L3" s="24">
        <f>VLOOKUP($A$3,$A$5:$S$28,12,0)</f>
        <v>1020</v>
      </c>
      <c r="M3" s="24">
        <f>VLOOKUP($A$3,$A$5:$S$28,13,0)</f>
        <v>14.9</v>
      </c>
      <c r="N3" s="24">
        <f>VLOOKUP($A$3,$A$5:$S$28,14,0)</f>
        <v>846</v>
      </c>
      <c r="O3" s="24">
        <f>VLOOKUP($A$3,$A$5:$S$28,15,0)</f>
        <v>102</v>
      </c>
      <c r="P3" s="24">
        <f>VLOOKUP($A$3,$A$5:$S$28,16,0)</f>
        <v>3.04</v>
      </c>
      <c r="Q3" s="24">
        <f>VLOOKUP($A$3,$A$5:$S$28,17,0)</f>
        <v>2.65</v>
      </c>
      <c r="R3" s="24">
        <f>VLOOKUP($A$3,$A$5:$S$28,18,0)</f>
        <v>5.11</v>
      </c>
      <c r="S3" s="24">
        <f>VLOOKUP($A$3,$A$5:$S$28,19,0)</f>
        <v>240</v>
      </c>
    </row>
    <row r="5" spans="1:19" ht="15">
      <c r="A5" s="23" t="s">
        <v>41</v>
      </c>
      <c r="B5" s="23">
        <v>30</v>
      </c>
      <c r="C5" s="23">
        <v>15</v>
      </c>
      <c r="D5" s="23">
        <v>4</v>
      </c>
      <c r="E5" s="23">
        <v>4.5</v>
      </c>
      <c r="F5" s="23">
        <v>2</v>
      </c>
      <c r="G5" s="23">
        <v>9</v>
      </c>
      <c r="H5" s="23">
        <v>12</v>
      </c>
      <c r="I5" s="23">
        <v>2.21</v>
      </c>
      <c r="J5" s="23">
        <v>1.74</v>
      </c>
      <c r="K5" s="23">
        <v>2.53</v>
      </c>
      <c r="L5" s="23">
        <v>1.69</v>
      </c>
      <c r="M5" s="23">
        <v>1.07</v>
      </c>
      <c r="N5" s="23">
        <v>0.38</v>
      </c>
      <c r="O5" s="23">
        <v>0.39</v>
      </c>
      <c r="P5" s="23">
        <v>0.42</v>
      </c>
      <c r="Q5" s="23">
        <v>0.52</v>
      </c>
      <c r="R5" s="23">
        <v>0.74</v>
      </c>
      <c r="S5" s="23" t="s">
        <v>44</v>
      </c>
    </row>
    <row r="6" spans="1:19" ht="15">
      <c r="A6" s="23">
        <v>30</v>
      </c>
      <c r="B6" s="23">
        <v>30</v>
      </c>
      <c r="C6" s="23">
        <v>33</v>
      </c>
      <c r="D6" s="23">
        <v>5</v>
      </c>
      <c r="E6" s="23">
        <v>7</v>
      </c>
      <c r="F6" s="23">
        <v>3.5</v>
      </c>
      <c r="G6" s="23">
        <v>14.5</v>
      </c>
      <c r="H6" s="23">
        <v>1</v>
      </c>
      <c r="I6" s="23">
        <v>5.44</v>
      </c>
      <c r="J6" s="23">
        <v>4.27</v>
      </c>
      <c r="K6" s="23">
        <v>6.39</v>
      </c>
      <c r="L6" s="23">
        <v>4.26</v>
      </c>
      <c r="M6" s="23">
        <v>1.08</v>
      </c>
      <c r="N6" s="23">
        <v>5.33</v>
      </c>
      <c r="O6" s="23">
        <v>2.68</v>
      </c>
      <c r="P6" s="23">
        <v>0.99</v>
      </c>
      <c r="Q6" s="23">
        <v>1.31</v>
      </c>
      <c r="R6" s="23">
        <v>2.22</v>
      </c>
      <c r="S6" s="23" t="s">
        <v>44</v>
      </c>
    </row>
    <row r="7" spans="1:19" ht="15">
      <c r="A7" s="23" t="s">
        <v>45</v>
      </c>
      <c r="B7" s="23">
        <v>40</v>
      </c>
      <c r="C7" s="23">
        <v>20</v>
      </c>
      <c r="D7" s="23">
        <v>5</v>
      </c>
      <c r="E7" s="23">
        <v>5.5</v>
      </c>
      <c r="F7" s="23">
        <v>2.5</v>
      </c>
      <c r="G7" s="23">
        <v>11</v>
      </c>
      <c r="H7" s="23">
        <v>18</v>
      </c>
      <c r="I7" s="23">
        <v>3.66</v>
      </c>
      <c r="J7" s="23">
        <v>2.87</v>
      </c>
      <c r="K7" s="23">
        <v>7.58</v>
      </c>
      <c r="L7" s="23">
        <v>3.79</v>
      </c>
      <c r="M7" s="23">
        <v>1.44</v>
      </c>
      <c r="N7" s="23">
        <v>1.14</v>
      </c>
      <c r="O7" s="23">
        <v>0.86</v>
      </c>
      <c r="P7" s="23">
        <v>0.56</v>
      </c>
      <c r="Q7" s="23">
        <v>0.67</v>
      </c>
      <c r="R7" s="23">
        <v>1.01</v>
      </c>
      <c r="S7" s="23" t="s">
        <v>44</v>
      </c>
    </row>
    <row r="8" spans="1:19" ht="15">
      <c r="A8" s="23">
        <v>40</v>
      </c>
      <c r="B8" s="23">
        <v>40</v>
      </c>
      <c r="C8" s="23">
        <v>35</v>
      </c>
      <c r="D8" s="23">
        <v>5</v>
      </c>
      <c r="E8" s="23">
        <v>7</v>
      </c>
      <c r="F8" s="23">
        <v>3.5</v>
      </c>
      <c r="G8" s="23">
        <v>14.5</v>
      </c>
      <c r="H8" s="23">
        <v>11</v>
      </c>
      <c r="I8" s="23">
        <v>6.21</v>
      </c>
      <c r="J8" s="23">
        <v>4.87</v>
      </c>
      <c r="K8" s="23">
        <v>14.1</v>
      </c>
      <c r="L8" s="23">
        <v>7.05</v>
      </c>
      <c r="M8" s="23">
        <v>1.5</v>
      </c>
      <c r="N8" s="23">
        <v>6.68</v>
      </c>
      <c r="O8" s="23">
        <v>3.08</v>
      </c>
      <c r="P8" s="23">
        <v>1.04</v>
      </c>
      <c r="Q8" s="23">
        <v>1.33</v>
      </c>
      <c r="R8" s="23">
        <v>2.32</v>
      </c>
      <c r="S8" s="23" t="s">
        <v>44</v>
      </c>
    </row>
    <row r="9" spans="1:19" ht="15">
      <c r="A9" s="23" t="s">
        <v>46</v>
      </c>
      <c r="B9" s="23">
        <v>50</v>
      </c>
      <c r="C9" s="23">
        <v>25</v>
      </c>
      <c r="D9" s="23">
        <v>5</v>
      </c>
      <c r="E9" s="23">
        <v>6</v>
      </c>
      <c r="F9" s="23">
        <v>3</v>
      </c>
      <c r="G9" s="23">
        <v>12.5</v>
      </c>
      <c r="H9" s="23">
        <v>25</v>
      </c>
      <c r="I9" s="23">
        <v>4.92</v>
      </c>
      <c r="J9" s="23">
        <v>3.86</v>
      </c>
      <c r="K9" s="23">
        <v>16.8</v>
      </c>
      <c r="L9" s="23">
        <v>6.73</v>
      </c>
      <c r="M9" s="23">
        <v>1.85</v>
      </c>
      <c r="N9" s="23">
        <v>2.49</v>
      </c>
      <c r="O9" s="23">
        <v>1.48</v>
      </c>
      <c r="P9" s="23">
        <v>0.71</v>
      </c>
      <c r="Q9" s="23">
        <v>0.81</v>
      </c>
      <c r="R9" s="23">
        <v>1.34</v>
      </c>
      <c r="S9" s="23" t="s">
        <v>44</v>
      </c>
    </row>
    <row r="10" spans="1:19" ht="15">
      <c r="A10" s="23">
        <v>50</v>
      </c>
      <c r="B10" s="23">
        <v>50</v>
      </c>
      <c r="C10" s="23">
        <v>38</v>
      </c>
      <c r="D10" s="23">
        <v>5</v>
      </c>
      <c r="E10" s="23">
        <v>7</v>
      </c>
      <c r="F10" s="23">
        <v>3.5</v>
      </c>
      <c r="G10" s="23">
        <v>15</v>
      </c>
      <c r="H10" s="23">
        <v>20</v>
      </c>
      <c r="I10" s="23">
        <v>7.12</v>
      </c>
      <c r="J10" s="23">
        <v>5.59</v>
      </c>
      <c r="K10" s="23">
        <v>26.4</v>
      </c>
      <c r="L10" s="23">
        <v>10.6</v>
      </c>
      <c r="M10" s="23">
        <v>1.92</v>
      </c>
      <c r="N10" s="23">
        <v>9.12</v>
      </c>
      <c r="O10" s="23">
        <v>3.75</v>
      </c>
      <c r="P10" s="23">
        <v>1.13</v>
      </c>
      <c r="Q10" s="23">
        <v>1.37</v>
      </c>
      <c r="R10" s="23">
        <v>2.47</v>
      </c>
      <c r="S10" s="23">
        <v>4</v>
      </c>
    </row>
    <row r="11" spans="1:19" ht="15">
      <c r="A11" s="23">
        <v>60</v>
      </c>
      <c r="B11" s="23">
        <v>60</v>
      </c>
      <c r="C11" s="23">
        <v>30</v>
      </c>
      <c r="D11" s="23">
        <v>6</v>
      </c>
      <c r="E11" s="23">
        <v>6</v>
      </c>
      <c r="F11" s="23">
        <v>3</v>
      </c>
      <c r="G11" s="23">
        <v>12.5</v>
      </c>
      <c r="H11" s="23">
        <v>35</v>
      </c>
      <c r="I11" s="23">
        <v>6.46</v>
      </c>
      <c r="J11" s="23">
        <v>5.07</v>
      </c>
      <c r="K11" s="23">
        <v>31.6</v>
      </c>
      <c r="L11" s="23">
        <v>10.5</v>
      </c>
      <c r="M11" s="23">
        <v>2.21</v>
      </c>
      <c r="N11" s="23">
        <v>4.51</v>
      </c>
      <c r="O11" s="23">
        <v>2.16</v>
      </c>
      <c r="P11" s="23">
        <v>0.84</v>
      </c>
      <c r="Q11" s="23">
        <v>0.91</v>
      </c>
      <c r="R11" s="23">
        <v>1.5</v>
      </c>
      <c r="S11" s="23" t="s">
        <v>44</v>
      </c>
    </row>
    <row r="12" spans="1:19" ht="15">
      <c r="A12" s="23">
        <v>65</v>
      </c>
      <c r="B12" s="23">
        <v>65</v>
      </c>
      <c r="C12" s="23">
        <v>42</v>
      </c>
      <c r="D12" s="23">
        <v>5.5</v>
      </c>
      <c r="E12" s="23">
        <v>7.5</v>
      </c>
      <c r="F12" s="23">
        <v>4</v>
      </c>
      <c r="G12" s="23">
        <v>16</v>
      </c>
      <c r="H12" s="23">
        <v>33</v>
      </c>
      <c r="I12" s="23">
        <v>9.03</v>
      </c>
      <c r="J12" s="23">
        <v>7.09</v>
      </c>
      <c r="K12" s="23">
        <v>57.5</v>
      </c>
      <c r="L12" s="23">
        <v>17.7</v>
      </c>
      <c r="M12" s="23">
        <v>2.52</v>
      </c>
      <c r="N12" s="23">
        <v>14.1</v>
      </c>
      <c r="O12" s="23">
        <v>5.07</v>
      </c>
      <c r="P12" s="23">
        <v>1.25</v>
      </c>
      <c r="Q12" s="23">
        <v>1.42</v>
      </c>
      <c r="R12" s="23">
        <v>2.6</v>
      </c>
      <c r="S12" s="23">
        <v>16</v>
      </c>
    </row>
    <row r="13" spans="1:19" ht="15">
      <c r="A13" s="23">
        <v>80</v>
      </c>
      <c r="B13" s="23">
        <v>80</v>
      </c>
      <c r="C13" s="23">
        <v>45</v>
      </c>
      <c r="D13" s="23">
        <v>6</v>
      </c>
      <c r="E13" s="23">
        <v>8</v>
      </c>
      <c r="F13" s="23">
        <v>4</v>
      </c>
      <c r="G13" s="23">
        <v>17</v>
      </c>
      <c r="H13" s="23">
        <v>47</v>
      </c>
      <c r="I13" s="23">
        <v>11</v>
      </c>
      <c r="J13" s="23">
        <v>8.64</v>
      </c>
      <c r="K13" s="23">
        <v>106</v>
      </c>
      <c r="L13" s="23">
        <v>26.5</v>
      </c>
      <c r="M13" s="23">
        <v>3.1</v>
      </c>
      <c r="N13" s="23">
        <v>19.4</v>
      </c>
      <c r="O13" s="23">
        <v>6.36</v>
      </c>
      <c r="P13" s="23">
        <v>1.33</v>
      </c>
      <c r="Q13" s="23">
        <v>1.45</v>
      </c>
      <c r="R13" s="23">
        <v>2.67</v>
      </c>
      <c r="S13" s="23">
        <v>28</v>
      </c>
    </row>
    <row r="14" spans="1:19" ht="15">
      <c r="A14" s="23">
        <v>100</v>
      </c>
      <c r="B14" s="23">
        <v>100</v>
      </c>
      <c r="C14" s="23">
        <v>50</v>
      </c>
      <c r="D14" s="23">
        <v>6</v>
      </c>
      <c r="E14" s="23">
        <v>8.5</v>
      </c>
      <c r="F14" s="23">
        <v>4.5</v>
      </c>
      <c r="G14" s="23">
        <v>18</v>
      </c>
      <c r="H14" s="23">
        <v>64</v>
      </c>
      <c r="I14" s="23">
        <v>13.5</v>
      </c>
      <c r="J14" s="23">
        <v>10.6</v>
      </c>
      <c r="K14" s="23">
        <v>206</v>
      </c>
      <c r="L14" s="23">
        <v>41.2</v>
      </c>
      <c r="M14" s="23">
        <v>3.91</v>
      </c>
      <c r="N14" s="23">
        <v>29.3</v>
      </c>
      <c r="O14" s="23">
        <v>8.49</v>
      </c>
      <c r="P14" s="23">
        <v>1.47</v>
      </c>
      <c r="Q14" s="23">
        <v>1.55</v>
      </c>
      <c r="R14" s="23">
        <v>2.93</v>
      </c>
      <c r="S14" s="23">
        <v>42</v>
      </c>
    </row>
    <row r="15" spans="1:19" ht="15">
      <c r="A15" s="23">
        <v>120</v>
      </c>
      <c r="B15" s="23">
        <v>120</v>
      </c>
      <c r="C15" s="23">
        <v>55</v>
      </c>
      <c r="D15" s="23">
        <v>7</v>
      </c>
      <c r="E15" s="23">
        <v>9</v>
      </c>
      <c r="F15" s="23">
        <v>4.5</v>
      </c>
      <c r="G15" s="23">
        <v>19</v>
      </c>
      <c r="H15" s="23">
        <v>82</v>
      </c>
      <c r="I15" s="23">
        <v>17</v>
      </c>
      <c r="J15" s="23">
        <v>13.4</v>
      </c>
      <c r="K15" s="23">
        <v>364</v>
      </c>
      <c r="L15" s="23">
        <v>60.7</v>
      </c>
      <c r="M15" s="23">
        <v>4.62</v>
      </c>
      <c r="N15" s="23">
        <v>43.2</v>
      </c>
      <c r="O15" s="23">
        <v>11.1</v>
      </c>
      <c r="P15" s="23">
        <v>1.59</v>
      </c>
      <c r="Q15" s="23">
        <v>1.6</v>
      </c>
      <c r="R15" s="23">
        <v>3.03</v>
      </c>
      <c r="S15" s="23">
        <v>56</v>
      </c>
    </row>
    <row r="16" spans="1:19" ht="15">
      <c r="A16" s="23">
        <v>140</v>
      </c>
      <c r="B16" s="23">
        <v>140</v>
      </c>
      <c r="C16" s="23">
        <v>60</v>
      </c>
      <c r="D16" s="23">
        <v>7</v>
      </c>
      <c r="E16" s="23">
        <v>10</v>
      </c>
      <c r="F16" s="23">
        <v>5</v>
      </c>
      <c r="G16" s="23">
        <v>21</v>
      </c>
      <c r="H16" s="23">
        <v>97</v>
      </c>
      <c r="I16" s="23">
        <v>20.4</v>
      </c>
      <c r="J16" s="23">
        <v>16</v>
      </c>
      <c r="K16" s="23">
        <v>605</v>
      </c>
      <c r="L16" s="23">
        <v>86.4</v>
      </c>
      <c r="M16" s="23">
        <v>5.45</v>
      </c>
      <c r="N16" s="23">
        <v>62.7</v>
      </c>
      <c r="O16" s="23">
        <v>14.8</v>
      </c>
      <c r="P16" s="23">
        <v>1.75</v>
      </c>
      <c r="Q16" s="23">
        <v>1.75</v>
      </c>
      <c r="R16" s="23">
        <v>3.37</v>
      </c>
      <c r="S16" s="23">
        <v>70</v>
      </c>
    </row>
    <row r="17" spans="1:19" ht="15">
      <c r="A17" s="23">
        <v>160</v>
      </c>
      <c r="B17" s="23">
        <v>160</v>
      </c>
      <c r="C17" s="23">
        <v>65</v>
      </c>
      <c r="D17" s="23">
        <v>7.5</v>
      </c>
      <c r="E17" s="23">
        <v>10.5</v>
      </c>
      <c r="F17" s="23">
        <v>5.5</v>
      </c>
      <c r="G17" s="23">
        <v>22.5</v>
      </c>
      <c r="H17" s="23">
        <v>116</v>
      </c>
      <c r="I17" s="23">
        <v>24</v>
      </c>
      <c r="J17" s="23">
        <v>18.8</v>
      </c>
      <c r="K17" s="23">
        <v>925</v>
      </c>
      <c r="L17" s="23">
        <v>116</v>
      </c>
      <c r="M17" s="23">
        <v>6.21</v>
      </c>
      <c r="N17" s="23">
        <v>85.3</v>
      </c>
      <c r="O17" s="23">
        <v>18.3</v>
      </c>
      <c r="P17" s="23">
        <v>1.89</v>
      </c>
      <c r="Q17" s="23">
        <v>1.84</v>
      </c>
      <c r="R17" s="23">
        <v>3.56</v>
      </c>
      <c r="S17" s="23">
        <v>82</v>
      </c>
    </row>
    <row r="18" spans="1:19" ht="15">
      <c r="A18" s="23">
        <v>180</v>
      </c>
      <c r="B18" s="23">
        <v>180</v>
      </c>
      <c r="C18" s="23">
        <v>70</v>
      </c>
      <c r="D18" s="23">
        <v>8</v>
      </c>
      <c r="E18" s="23">
        <v>11</v>
      </c>
      <c r="F18" s="23">
        <v>5.5</v>
      </c>
      <c r="G18" s="23">
        <v>23.5</v>
      </c>
      <c r="H18" s="23">
        <v>133</v>
      </c>
      <c r="I18" s="23">
        <v>28</v>
      </c>
      <c r="J18" s="23">
        <v>22</v>
      </c>
      <c r="K18" s="23">
        <v>1350</v>
      </c>
      <c r="L18" s="23">
        <v>150</v>
      </c>
      <c r="M18" s="23">
        <v>6.95</v>
      </c>
      <c r="N18" s="23">
        <v>114</v>
      </c>
      <c r="O18" s="23">
        <v>22.4</v>
      </c>
      <c r="P18" s="23">
        <v>2.02</v>
      </c>
      <c r="Q18" s="23">
        <v>1.92</v>
      </c>
      <c r="R18" s="23">
        <v>3.75</v>
      </c>
      <c r="S18" s="23">
        <v>96</v>
      </c>
    </row>
    <row r="19" spans="1:19" ht="15">
      <c r="A19" s="23">
        <v>200</v>
      </c>
      <c r="B19" s="23">
        <v>200</v>
      </c>
      <c r="C19" s="23">
        <v>75</v>
      </c>
      <c r="D19" s="23">
        <v>8.5</v>
      </c>
      <c r="E19" s="23">
        <v>11.5</v>
      </c>
      <c r="F19" s="23">
        <v>6</v>
      </c>
      <c r="G19" s="23">
        <v>24.5</v>
      </c>
      <c r="H19" s="23">
        <v>151</v>
      </c>
      <c r="I19" s="23">
        <v>32.2</v>
      </c>
      <c r="J19" s="23">
        <v>25.3</v>
      </c>
      <c r="K19" s="23">
        <v>1910</v>
      </c>
      <c r="L19" s="23">
        <v>191</v>
      </c>
      <c r="M19" s="23">
        <v>7.7</v>
      </c>
      <c r="N19" s="23">
        <v>148</v>
      </c>
      <c r="O19" s="23">
        <v>27</v>
      </c>
      <c r="P19" s="23">
        <v>2.14</v>
      </c>
      <c r="Q19" s="23">
        <v>2.01</v>
      </c>
      <c r="R19" s="23">
        <v>3.94</v>
      </c>
      <c r="S19" s="23">
        <v>108</v>
      </c>
    </row>
    <row r="20" spans="1:19" ht="15">
      <c r="A20" s="23">
        <v>220</v>
      </c>
      <c r="B20" s="23">
        <v>220</v>
      </c>
      <c r="C20" s="23">
        <v>80</v>
      </c>
      <c r="D20" s="23">
        <v>9</v>
      </c>
      <c r="E20" s="23">
        <v>12.5</v>
      </c>
      <c r="F20" s="23">
        <v>6.5</v>
      </c>
      <c r="G20" s="23">
        <v>26.5</v>
      </c>
      <c r="H20" s="23">
        <v>166</v>
      </c>
      <c r="I20" s="23">
        <v>37.4</v>
      </c>
      <c r="J20" s="23">
        <v>29.4</v>
      </c>
      <c r="K20" s="23">
        <v>26900</v>
      </c>
      <c r="L20" s="23">
        <v>245</v>
      </c>
      <c r="M20" s="23">
        <v>8.48</v>
      </c>
      <c r="N20" s="23">
        <v>197</v>
      </c>
      <c r="O20" s="23">
        <v>33.6</v>
      </c>
      <c r="P20" s="23">
        <v>2.3</v>
      </c>
      <c r="Q20" s="23">
        <v>2.14</v>
      </c>
      <c r="R20" s="23">
        <v>4.2</v>
      </c>
      <c r="S20" s="23">
        <v>122</v>
      </c>
    </row>
    <row r="21" spans="1:19" ht="15">
      <c r="A21" s="23">
        <v>240</v>
      </c>
      <c r="B21" s="23">
        <v>240</v>
      </c>
      <c r="C21" s="23">
        <v>85</v>
      </c>
      <c r="D21" s="23">
        <v>9.5</v>
      </c>
      <c r="E21" s="23">
        <v>13</v>
      </c>
      <c r="F21" s="23">
        <v>6.5</v>
      </c>
      <c r="G21" s="23">
        <v>28</v>
      </c>
      <c r="H21" s="23">
        <v>185</v>
      </c>
      <c r="I21" s="23">
        <v>42.3</v>
      </c>
      <c r="J21" s="23">
        <v>33.2</v>
      </c>
      <c r="K21" s="23">
        <v>3600</v>
      </c>
      <c r="L21" s="23">
        <v>300</v>
      </c>
      <c r="M21" s="23">
        <v>9.22</v>
      </c>
      <c r="N21" s="23">
        <v>248</v>
      </c>
      <c r="O21" s="23">
        <v>39.6</v>
      </c>
      <c r="P21" s="23">
        <v>2.42</v>
      </c>
      <c r="Q21" s="23">
        <v>2.23</v>
      </c>
      <c r="R21" s="23">
        <v>4.39</v>
      </c>
      <c r="S21" s="23">
        <v>134</v>
      </c>
    </row>
    <row r="22" spans="1:19" ht="15">
      <c r="A22" s="23">
        <v>260</v>
      </c>
      <c r="B22" s="23">
        <v>260</v>
      </c>
      <c r="C22" s="23">
        <v>90</v>
      </c>
      <c r="D22" s="23">
        <v>10</v>
      </c>
      <c r="E22" s="23">
        <v>14</v>
      </c>
      <c r="F22" s="23">
        <v>7</v>
      </c>
      <c r="G22" s="23">
        <v>30</v>
      </c>
      <c r="H22" s="23">
        <v>201</v>
      </c>
      <c r="I22" s="23">
        <v>48.3</v>
      </c>
      <c r="J22" s="23">
        <v>37.9</v>
      </c>
      <c r="K22" s="23">
        <v>4820</v>
      </c>
      <c r="L22" s="23">
        <v>371</v>
      </c>
      <c r="M22" s="23">
        <v>9.99</v>
      </c>
      <c r="N22" s="23">
        <v>317</v>
      </c>
      <c r="O22" s="23">
        <v>47.7</v>
      </c>
      <c r="P22" s="23">
        <v>2.56</v>
      </c>
      <c r="Q22" s="23">
        <v>2.36</v>
      </c>
      <c r="R22" s="23">
        <v>4.66</v>
      </c>
      <c r="S22" s="23">
        <v>146</v>
      </c>
    </row>
    <row r="23" spans="1:19" ht="15">
      <c r="A23" s="23">
        <v>280</v>
      </c>
      <c r="B23" s="23">
        <v>280</v>
      </c>
      <c r="C23" s="23">
        <v>95</v>
      </c>
      <c r="D23" s="23">
        <v>10</v>
      </c>
      <c r="E23" s="23">
        <v>15</v>
      </c>
      <c r="F23" s="23">
        <v>7.5</v>
      </c>
      <c r="G23" s="23">
        <v>32</v>
      </c>
      <c r="H23" s="23">
        <v>216</v>
      </c>
      <c r="I23" s="23">
        <v>53.3</v>
      </c>
      <c r="J23" s="23">
        <v>41.8</v>
      </c>
      <c r="K23" s="23">
        <v>6280</v>
      </c>
      <c r="L23" s="23">
        <v>448</v>
      </c>
      <c r="M23" s="23">
        <v>10.9</v>
      </c>
      <c r="N23" s="23">
        <v>399</v>
      </c>
      <c r="O23" s="23">
        <v>57.2</v>
      </c>
      <c r="P23" s="23">
        <v>2.74</v>
      </c>
      <c r="Q23" s="23">
        <v>2.53</v>
      </c>
      <c r="R23" s="23">
        <v>5.02</v>
      </c>
      <c r="S23" s="23">
        <v>160</v>
      </c>
    </row>
    <row r="24" spans="1:19" ht="15">
      <c r="A24" s="23">
        <v>300</v>
      </c>
      <c r="B24" s="23">
        <v>300</v>
      </c>
      <c r="C24" s="23">
        <v>100</v>
      </c>
      <c r="D24" s="23">
        <v>10</v>
      </c>
      <c r="E24" s="23">
        <v>16</v>
      </c>
      <c r="F24" s="23">
        <v>8</v>
      </c>
      <c r="G24" s="23">
        <v>34</v>
      </c>
      <c r="H24" s="23">
        <v>232</v>
      </c>
      <c r="I24" s="23">
        <v>58.8</v>
      </c>
      <c r="J24" s="23">
        <v>46.2</v>
      </c>
      <c r="K24" s="23">
        <v>8030</v>
      </c>
      <c r="L24" s="23">
        <v>535</v>
      </c>
      <c r="M24" s="23">
        <v>11.7</v>
      </c>
      <c r="N24" s="23">
        <v>495</v>
      </c>
      <c r="O24" s="23">
        <v>67.8</v>
      </c>
      <c r="P24" s="23">
        <v>2.9</v>
      </c>
      <c r="Q24" s="23">
        <v>2.7</v>
      </c>
      <c r="R24" s="23">
        <v>5.41</v>
      </c>
      <c r="S24" s="23">
        <v>174</v>
      </c>
    </row>
    <row r="25" spans="1:19" ht="15">
      <c r="A25" s="23">
        <v>320</v>
      </c>
      <c r="B25" s="23">
        <v>320</v>
      </c>
      <c r="C25" s="23">
        <v>100</v>
      </c>
      <c r="D25" s="23">
        <v>14</v>
      </c>
      <c r="E25" s="23">
        <v>17.5</v>
      </c>
      <c r="F25" s="23">
        <v>8.75</v>
      </c>
      <c r="G25" s="23">
        <v>37</v>
      </c>
      <c r="H25" s="23">
        <v>247</v>
      </c>
      <c r="I25" s="23">
        <v>75.8</v>
      </c>
      <c r="J25" s="23">
        <v>59.5</v>
      </c>
      <c r="K25" s="23">
        <v>10870</v>
      </c>
      <c r="L25" s="23">
        <v>679</v>
      </c>
      <c r="M25" s="23">
        <v>12.1</v>
      </c>
      <c r="N25" s="23">
        <v>597</v>
      </c>
      <c r="O25" s="23">
        <v>80.6</v>
      </c>
      <c r="P25" s="23">
        <v>2.81</v>
      </c>
      <c r="Q25" s="23">
        <v>2.6</v>
      </c>
      <c r="R25" s="23">
        <v>4.82</v>
      </c>
      <c r="S25" s="23">
        <v>182</v>
      </c>
    </row>
    <row r="26" spans="1:19" ht="15">
      <c r="A26" s="23">
        <v>350</v>
      </c>
      <c r="B26" s="23">
        <v>350</v>
      </c>
      <c r="C26" s="23">
        <v>100</v>
      </c>
      <c r="D26" s="23">
        <v>14</v>
      </c>
      <c r="E26" s="23">
        <v>16</v>
      </c>
      <c r="F26" s="23">
        <v>8</v>
      </c>
      <c r="G26" s="23">
        <v>34</v>
      </c>
      <c r="H26" s="23">
        <v>283</v>
      </c>
      <c r="I26" s="23">
        <v>77.3</v>
      </c>
      <c r="J26" s="23">
        <v>60.6</v>
      </c>
      <c r="K26" s="23">
        <v>12840</v>
      </c>
      <c r="L26" s="23">
        <v>734</v>
      </c>
      <c r="M26" s="23">
        <v>12.9</v>
      </c>
      <c r="N26" s="23">
        <v>570</v>
      </c>
      <c r="O26" s="23">
        <v>75</v>
      </c>
      <c r="P26" s="23">
        <v>2.72</v>
      </c>
      <c r="Q26" s="23">
        <v>2.4</v>
      </c>
      <c r="R26" s="23">
        <v>4.45</v>
      </c>
      <c r="S26" s="23">
        <v>204</v>
      </c>
    </row>
    <row r="27" spans="1:19" ht="15">
      <c r="A27" s="23">
        <v>380</v>
      </c>
      <c r="B27" s="23">
        <v>380</v>
      </c>
      <c r="C27" s="23">
        <v>102</v>
      </c>
      <c r="D27" s="23">
        <v>13.5</v>
      </c>
      <c r="E27" s="23">
        <v>16</v>
      </c>
      <c r="F27" s="23">
        <v>8</v>
      </c>
      <c r="G27" s="23">
        <v>33.5</v>
      </c>
      <c r="H27" s="23">
        <v>313</v>
      </c>
      <c r="I27" s="23">
        <v>80.4</v>
      </c>
      <c r="J27" s="23">
        <v>63.1</v>
      </c>
      <c r="K27" s="23">
        <v>15760</v>
      </c>
      <c r="L27" s="23">
        <v>829</v>
      </c>
      <c r="M27" s="23">
        <v>14</v>
      </c>
      <c r="N27" s="23">
        <v>615</v>
      </c>
      <c r="O27" s="23">
        <v>78.7</v>
      </c>
      <c r="P27" s="23">
        <v>2.77</v>
      </c>
      <c r="Q27" s="23">
        <v>2.38</v>
      </c>
      <c r="R27" s="23">
        <v>4.58</v>
      </c>
      <c r="S27" s="23">
        <v>227</v>
      </c>
    </row>
    <row r="28" spans="1:19" ht="15">
      <c r="A28" s="23">
        <v>400</v>
      </c>
      <c r="B28" s="23">
        <v>400</v>
      </c>
      <c r="C28" s="23">
        <v>110</v>
      </c>
      <c r="D28" s="23">
        <v>14</v>
      </c>
      <c r="E28" s="23">
        <v>18</v>
      </c>
      <c r="F28" s="23">
        <v>9</v>
      </c>
      <c r="G28" s="23">
        <v>38</v>
      </c>
      <c r="H28" s="23">
        <v>325</v>
      </c>
      <c r="I28" s="23">
        <v>91.5</v>
      </c>
      <c r="J28" s="23">
        <v>71.8</v>
      </c>
      <c r="K28" s="23">
        <v>20350</v>
      </c>
      <c r="L28" s="23">
        <v>1020</v>
      </c>
      <c r="M28" s="23">
        <v>14.9</v>
      </c>
      <c r="N28" s="23">
        <v>846</v>
      </c>
      <c r="O28" s="23">
        <v>102</v>
      </c>
      <c r="P28" s="23">
        <v>3.04</v>
      </c>
      <c r="Q28" s="23">
        <v>2.65</v>
      </c>
      <c r="R28" s="23">
        <v>5.11</v>
      </c>
      <c r="S28" s="23">
        <v>240</v>
      </c>
    </row>
  </sheetData>
  <sheetProtection sheet="1"/>
  <mergeCells count="1">
    <mergeCell ref="A1:A2"/>
  </mergeCells>
  <dataValidations count="1">
    <dataValidation type="list" allowBlank="1" showInputMessage="1" showErrorMessage="1" sqref="A3">
      <formula1>$A$5:$A$28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8"/>
  <sheetViews>
    <sheetView rightToLeft="1" zoomScale="85" zoomScaleNormal="85" zoomScalePageLayoutView="0" workbookViewId="0" topLeftCell="A1">
      <pane ySplit="3" topLeftCell="A4" activePane="bottomLeft" state="frozen"/>
      <selection pane="topLeft" activeCell="J14" sqref="J14"/>
      <selection pane="bottomLeft" activeCell="J14" sqref="J14"/>
    </sheetView>
  </sheetViews>
  <sheetFormatPr defaultColWidth="9.140625" defaultRowHeight="15"/>
  <cols>
    <col min="1" max="1" width="8.00390625" style="22" customWidth="1"/>
    <col min="2" max="19" width="5.57421875" style="22" bestFit="1" customWidth="1"/>
    <col min="20" max="16384" width="9.140625" style="22" customWidth="1"/>
  </cols>
  <sheetData>
    <row r="1" spans="1:16" ht="36">
      <c r="A1" s="41" t="s">
        <v>47</v>
      </c>
      <c r="B1" s="19" t="s">
        <v>48</v>
      </c>
      <c r="C1" s="19" t="s">
        <v>26</v>
      </c>
      <c r="D1" s="18" t="s">
        <v>49</v>
      </c>
      <c r="E1" s="19" t="s">
        <v>9</v>
      </c>
      <c r="F1" s="19" t="s">
        <v>51</v>
      </c>
      <c r="G1" s="19" t="s">
        <v>52</v>
      </c>
      <c r="H1" s="19" t="s">
        <v>53</v>
      </c>
      <c r="I1" s="18" t="s">
        <v>55</v>
      </c>
      <c r="J1" s="18" t="s">
        <v>57</v>
      </c>
      <c r="K1" s="18" t="s">
        <v>59</v>
      </c>
      <c r="L1" s="19" t="s">
        <v>60</v>
      </c>
      <c r="M1" s="19" t="s">
        <v>61</v>
      </c>
      <c r="N1" s="19" t="s">
        <v>62</v>
      </c>
      <c r="O1" s="19" t="s">
        <v>63</v>
      </c>
      <c r="P1" s="19" t="s">
        <v>64</v>
      </c>
    </row>
    <row r="2" spans="1:16" ht="17.25">
      <c r="A2" s="41" t="s">
        <v>18</v>
      </c>
      <c r="B2" s="19" t="s">
        <v>18</v>
      </c>
      <c r="C2" s="19" t="s">
        <v>18</v>
      </c>
      <c r="D2" s="18" t="s">
        <v>50</v>
      </c>
      <c r="E2" s="19" t="s">
        <v>20</v>
      </c>
      <c r="F2" s="19" t="s">
        <v>23</v>
      </c>
      <c r="G2" s="19" t="s">
        <v>23</v>
      </c>
      <c r="H2" s="19" t="s">
        <v>23</v>
      </c>
      <c r="I2" s="18" t="s">
        <v>56</v>
      </c>
      <c r="J2" s="18" t="s">
        <v>58</v>
      </c>
      <c r="K2" s="18" t="s">
        <v>23</v>
      </c>
      <c r="L2" s="19" t="s">
        <v>56</v>
      </c>
      <c r="M2" s="19" t="s">
        <v>23</v>
      </c>
      <c r="N2" s="19" t="s">
        <v>23</v>
      </c>
      <c r="O2" s="19" t="s">
        <v>58</v>
      </c>
      <c r="P2" s="19" t="s">
        <v>23</v>
      </c>
    </row>
    <row r="3" spans="1:16" ht="15">
      <c r="A3" s="42" t="s">
        <v>157</v>
      </c>
      <c r="B3" s="24">
        <f>VLOOKUP($A$3,$A$5:$S$100,2,0)</f>
        <v>18</v>
      </c>
      <c r="C3" s="24">
        <f>VLOOKUP($A$3,$A$5:$S$100,3,0)</f>
        <v>9</v>
      </c>
      <c r="D3" s="24">
        <f>VLOOKUP($A$3,$A$5:$S$100,4,0)</f>
        <v>105</v>
      </c>
      <c r="E3" s="24">
        <f>VLOOKUP($A$3,$A$5:$S$100,5,0)</f>
        <v>82</v>
      </c>
      <c r="F3" s="24">
        <f>VLOOKUP($A$3,$A$5:$S$100,6,0)</f>
        <v>5.99</v>
      </c>
      <c r="G3" s="24">
        <f>VLOOKUP($A$3,$A$5:$S$100,7,0)</f>
        <v>14.1</v>
      </c>
      <c r="H3" s="24">
        <f>VLOOKUP($A$3,$A$5:$S$100,8,0)</f>
        <v>8.47</v>
      </c>
      <c r="I3" s="24">
        <f>VLOOKUP($A$3,$A$5:$S$100,9,0)</f>
        <v>3780</v>
      </c>
      <c r="J3" s="24">
        <f>VLOOKUP($A$3,$A$5:$S$100,10,0)</f>
        <v>270</v>
      </c>
      <c r="K3" s="24">
        <f>VLOOKUP($A$3,$A$5:$S$100,11,0)</f>
        <v>6.02</v>
      </c>
      <c r="L3" s="24">
        <f>VLOOKUP($A$3,$A$5:$S$100,12,0)</f>
        <v>5990</v>
      </c>
      <c r="M3" s="24">
        <f>VLOOKUP($A$3,$A$5:$S$100,13,0)</f>
        <v>7.57</v>
      </c>
      <c r="N3" s="24">
        <f>VLOOKUP($A$3,$A$5:$S$100,14,0)</f>
        <v>1580</v>
      </c>
      <c r="O3" s="24">
        <f>VLOOKUP($A$3,$A$5:$S$100,15,0)</f>
        <v>186</v>
      </c>
      <c r="P3" s="24">
        <f>VLOOKUP($A$3,$A$5:$S$100,16,0)</f>
        <v>3.89</v>
      </c>
    </row>
    <row r="5" spans="1:16" ht="15">
      <c r="A5" s="23" t="s">
        <v>54</v>
      </c>
      <c r="B5" s="23">
        <v>3.5</v>
      </c>
      <c r="C5" s="23">
        <v>2</v>
      </c>
      <c r="D5" s="23">
        <v>1.12</v>
      </c>
      <c r="E5" s="23">
        <v>0.88</v>
      </c>
      <c r="F5" s="23">
        <v>0.6</v>
      </c>
      <c r="G5" s="23">
        <v>1.41</v>
      </c>
      <c r="H5" s="23">
        <v>0.85</v>
      </c>
      <c r="I5" s="23">
        <v>0.39</v>
      </c>
      <c r="J5" s="23">
        <v>0.28</v>
      </c>
      <c r="K5" s="23">
        <v>0.59</v>
      </c>
      <c r="L5" s="23">
        <v>0.62</v>
      </c>
      <c r="M5" s="23">
        <v>0.74</v>
      </c>
      <c r="N5" s="23">
        <v>0.15</v>
      </c>
      <c r="O5" s="23">
        <v>0.18</v>
      </c>
      <c r="P5" s="23">
        <v>0.37</v>
      </c>
    </row>
    <row r="6" spans="1:16" ht="15">
      <c r="A6" s="23" t="s">
        <v>65</v>
      </c>
      <c r="B6" s="23">
        <v>3.5</v>
      </c>
      <c r="C6" s="23">
        <v>2</v>
      </c>
      <c r="D6" s="23">
        <v>1.45</v>
      </c>
      <c r="E6" s="23">
        <v>1.14</v>
      </c>
      <c r="F6" s="23">
        <v>0.64</v>
      </c>
      <c r="G6" s="23">
        <v>1.41</v>
      </c>
      <c r="H6" s="23">
        <v>0.9</v>
      </c>
      <c r="I6" s="23">
        <v>0.48</v>
      </c>
      <c r="J6" s="23">
        <v>0.35</v>
      </c>
      <c r="K6" s="23">
        <v>0.58</v>
      </c>
      <c r="L6" s="23">
        <v>0.77</v>
      </c>
      <c r="M6" s="23">
        <v>0.73</v>
      </c>
      <c r="N6" s="23">
        <v>0.19</v>
      </c>
      <c r="O6" s="23">
        <v>0.21</v>
      </c>
      <c r="P6" s="23">
        <v>0.36</v>
      </c>
    </row>
    <row r="7" spans="1:16" ht="15">
      <c r="A7" s="23" t="s">
        <v>66</v>
      </c>
      <c r="B7" s="23">
        <v>3.5</v>
      </c>
      <c r="C7" s="23">
        <v>2</v>
      </c>
      <c r="D7" s="23">
        <v>1.42</v>
      </c>
      <c r="E7" s="23">
        <v>1.12</v>
      </c>
      <c r="F7" s="23">
        <v>0.73</v>
      </c>
      <c r="G7" s="23">
        <v>1.77</v>
      </c>
      <c r="H7" s="23">
        <v>1.03</v>
      </c>
      <c r="I7" s="23">
        <v>0.79</v>
      </c>
      <c r="J7" s="23">
        <v>0.45</v>
      </c>
      <c r="K7" s="23">
        <v>0.75</v>
      </c>
      <c r="L7" s="23">
        <v>1.27</v>
      </c>
      <c r="M7" s="23">
        <v>0.95</v>
      </c>
      <c r="N7" s="23">
        <v>0.31</v>
      </c>
      <c r="O7" s="23">
        <v>0.3</v>
      </c>
      <c r="P7" s="23">
        <v>0.47</v>
      </c>
    </row>
    <row r="8" spans="1:16" ht="15">
      <c r="A8" s="23" t="s">
        <v>67</v>
      </c>
      <c r="B8" s="23">
        <v>3.5</v>
      </c>
      <c r="C8" s="23">
        <v>2</v>
      </c>
      <c r="D8" s="23">
        <v>1.85</v>
      </c>
      <c r="E8" s="23">
        <v>1.45</v>
      </c>
      <c r="F8" s="23">
        <v>0.76</v>
      </c>
      <c r="G8" s="23">
        <v>1.77</v>
      </c>
      <c r="H8" s="23">
        <v>1.08</v>
      </c>
      <c r="I8" s="23">
        <v>1.01</v>
      </c>
      <c r="J8" s="23">
        <v>0.58</v>
      </c>
      <c r="K8" s="23">
        <v>0.74</v>
      </c>
      <c r="L8" s="23">
        <v>1.61</v>
      </c>
      <c r="M8" s="23">
        <v>0.93</v>
      </c>
      <c r="N8" s="23">
        <v>0.4</v>
      </c>
      <c r="O8" s="23">
        <v>0.37</v>
      </c>
      <c r="P8" s="23">
        <v>0.47</v>
      </c>
    </row>
    <row r="9" spans="1:16" ht="15">
      <c r="A9" s="23" t="s">
        <v>68</v>
      </c>
      <c r="B9" s="23">
        <v>3.5</v>
      </c>
      <c r="C9" s="23">
        <v>2</v>
      </c>
      <c r="D9" s="23">
        <v>2.26</v>
      </c>
      <c r="E9" s="23">
        <v>1.77</v>
      </c>
      <c r="F9" s="23">
        <v>0.8</v>
      </c>
      <c r="G9" s="23">
        <v>1.77</v>
      </c>
      <c r="H9" s="23">
        <v>1.13</v>
      </c>
      <c r="I9" s="23">
        <v>1.18</v>
      </c>
      <c r="J9" s="23">
        <v>0.69</v>
      </c>
      <c r="K9" s="23">
        <v>0.72</v>
      </c>
      <c r="L9" s="23">
        <v>1.87</v>
      </c>
      <c r="M9" s="23">
        <v>0.91</v>
      </c>
      <c r="N9" s="23">
        <v>0.5</v>
      </c>
      <c r="O9" s="23">
        <v>0.44</v>
      </c>
      <c r="P9" s="23">
        <v>0.47</v>
      </c>
    </row>
    <row r="10" spans="1:16" ht="15">
      <c r="A10" s="23" t="s">
        <v>69</v>
      </c>
      <c r="B10" s="23">
        <v>5</v>
      </c>
      <c r="C10" s="23">
        <v>2.5</v>
      </c>
      <c r="D10" s="23">
        <v>1.74</v>
      </c>
      <c r="E10" s="23">
        <v>1.36</v>
      </c>
      <c r="F10" s="23">
        <v>0.84</v>
      </c>
      <c r="G10" s="23">
        <v>2.12</v>
      </c>
      <c r="H10" s="23">
        <v>1.18</v>
      </c>
      <c r="I10" s="23">
        <v>1.41</v>
      </c>
      <c r="J10" s="23">
        <v>0.65</v>
      </c>
      <c r="K10" s="23">
        <v>0.9</v>
      </c>
      <c r="L10" s="23">
        <v>2.24</v>
      </c>
      <c r="M10" s="23">
        <v>1.14</v>
      </c>
      <c r="N10" s="23">
        <v>0.57</v>
      </c>
      <c r="O10" s="23">
        <v>0.48</v>
      </c>
      <c r="P10" s="23">
        <v>0.57</v>
      </c>
    </row>
    <row r="11" spans="1:16" ht="15">
      <c r="A11" s="23" t="s">
        <v>70</v>
      </c>
      <c r="B11" s="23">
        <v>5</v>
      </c>
      <c r="C11" s="23">
        <v>2.5</v>
      </c>
      <c r="D11" s="23">
        <v>2.27</v>
      </c>
      <c r="E11" s="23">
        <v>1.78</v>
      </c>
      <c r="F11" s="23">
        <v>0.89</v>
      </c>
      <c r="G11" s="23">
        <v>2.12</v>
      </c>
      <c r="H11" s="23">
        <v>1.24</v>
      </c>
      <c r="I11" s="23">
        <v>1.81</v>
      </c>
      <c r="J11" s="23">
        <v>0.86</v>
      </c>
      <c r="K11" s="23">
        <v>0.89</v>
      </c>
      <c r="L11" s="23">
        <v>2.85</v>
      </c>
      <c r="M11" s="23">
        <v>1.12</v>
      </c>
      <c r="N11" s="23">
        <v>0.76</v>
      </c>
      <c r="O11" s="23">
        <v>0.61</v>
      </c>
      <c r="P11" s="23">
        <v>0.58</v>
      </c>
    </row>
    <row r="12" spans="1:16" ht="15">
      <c r="A12" s="23" t="s">
        <v>71</v>
      </c>
      <c r="B12" s="23">
        <v>5</v>
      </c>
      <c r="C12" s="23">
        <v>2.5</v>
      </c>
      <c r="D12" s="23">
        <v>2.78</v>
      </c>
      <c r="E12" s="23">
        <v>2.18</v>
      </c>
      <c r="F12" s="23">
        <v>0.92</v>
      </c>
      <c r="G12" s="23">
        <v>2.12</v>
      </c>
      <c r="H12" s="23">
        <v>1.3</v>
      </c>
      <c r="I12" s="23">
        <v>2.16</v>
      </c>
      <c r="J12" s="23">
        <v>1.04</v>
      </c>
      <c r="K12" s="23">
        <v>0.88</v>
      </c>
      <c r="L12" s="23">
        <v>3.41</v>
      </c>
      <c r="M12" s="23">
        <v>1.11</v>
      </c>
      <c r="N12" s="23">
        <v>0.91</v>
      </c>
      <c r="O12" s="23">
        <v>0.7</v>
      </c>
      <c r="P12" s="23">
        <v>0.57</v>
      </c>
    </row>
    <row r="13" spans="1:16" ht="15">
      <c r="A13" s="23" t="s">
        <v>72</v>
      </c>
      <c r="B13" s="23">
        <v>5</v>
      </c>
      <c r="C13" s="23">
        <v>2.5</v>
      </c>
      <c r="D13" s="23">
        <v>2.04</v>
      </c>
      <c r="E13" s="23">
        <v>1.6</v>
      </c>
      <c r="F13" s="23">
        <v>0.96</v>
      </c>
      <c r="G13" s="23">
        <v>2.47</v>
      </c>
      <c r="H13" s="23">
        <v>1.36</v>
      </c>
      <c r="I13" s="23">
        <v>2.29</v>
      </c>
      <c r="J13" s="23">
        <v>0.9</v>
      </c>
      <c r="K13" s="23">
        <v>1.06</v>
      </c>
      <c r="L13" s="23">
        <v>3.63</v>
      </c>
      <c r="M13" s="23">
        <v>1.34</v>
      </c>
      <c r="N13" s="23">
        <v>0.95</v>
      </c>
      <c r="O13" s="23">
        <v>0.7</v>
      </c>
      <c r="P13" s="23">
        <v>0.68</v>
      </c>
    </row>
    <row r="14" spans="1:16" ht="15">
      <c r="A14" s="23" t="s">
        <v>73</v>
      </c>
      <c r="B14" s="23">
        <v>5</v>
      </c>
      <c r="C14" s="23">
        <v>2.5</v>
      </c>
      <c r="D14" s="23">
        <v>2.67</v>
      </c>
      <c r="E14" s="23">
        <v>2.1</v>
      </c>
      <c r="F14" s="23">
        <v>1</v>
      </c>
      <c r="G14" s="23">
        <v>2.47</v>
      </c>
      <c r="H14" s="23">
        <v>1.41</v>
      </c>
      <c r="I14" s="23">
        <v>2.96</v>
      </c>
      <c r="J14" s="23">
        <v>1.18</v>
      </c>
      <c r="K14" s="23">
        <v>1.05</v>
      </c>
      <c r="L14" s="23">
        <v>4.68</v>
      </c>
      <c r="M14" s="23">
        <v>1.33</v>
      </c>
      <c r="N14" s="23">
        <v>1.24</v>
      </c>
      <c r="O14" s="23">
        <v>0.88</v>
      </c>
      <c r="P14" s="23">
        <v>0.68</v>
      </c>
    </row>
    <row r="15" spans="1:16" ht="15">
      <c r="A15" s="23" t="s">
        <v>74</v>
      </c>
      <c r="B15" s="23">
        <v>5</v>
      </c>
      <c r="C15" s="23">
        <v>2.5</v>
      </c>
      <c r="D15" s="23">
        <v>3.28</v>
      </c>
      <c r="E15" s="23">
        <v>2.57</v>
      </c>
      <c r="F15" s="23">
        <v>1.04</v>
      </c>
      <c r="G15" s="23">
        <v>2.47</v>
      </c>
      <c r="H15" s="23">
        <v>1.47</v>
      </c>
      <c r="I15" s="23">
        <v>3.56</v>
      </c>
      <c r="J15" s="23">
        <v>1.45</v>
      </c>
      <c r="K15" s="23">
        <v>1.04</v>
      </c>
      <c r="L15" s="23">
        <v>5.63</v>
      </c>
      <c r="M15" s="23">
        <v>1.31</v>
      </c>
      <c r="N15" s="23">
        <v>1.49</v>
      </c>
      <c r="O15" s="23">
        <v>1.01</v>
      </c>
      <c r="P15" s="23">
        <v>0.67</v>
      </c>
    </row>
    <row r="16" spans="1:16" ht="15">
      <c r="A16" s="23" t="s">
        <v>75</v>
      </c>
      <c r="B16" s="23">
        <v>5</v>
      </c>
      <c r="C16" s="23">
        <v>2.5</v>
      </c>
      <c r="D16" s="23">
        <v>3.87</v>
      </c>
      <c r="E16" s="23">
        <v>3.04</v>
      </c>
      <c r="F16" s="23">
        <v>1.08</v>
      </c>
      <c r="G16" s="23">
        <v>2.47</v>
      </c>
      <c r="H16" s="23">
        <v>1.53</v>
      </c>
      <c r="I16" s="23">
        <v>4.14</v>
      </c>
      <c r="J16" s="23">
        <v>1.71</v>
      </c>
      <c r="K16" s="23">
        <v>1.04</v>
      </c>
      <c r="L16" s="23">
        <v>6.5</v>
      </c>
      <c r="M16" s="23">
        <v>1.3</v>
      </c>
      <c r="N16" s="23">
        <v>1.77</v>
      </c>
      <c r="O16" s="23">
        <v>1.16</v>
      </c>
      <c r="P16" s="23">
        <v>0.68</v>
      </c>
    </row>
    <row r="17" spans="1:16" ht="15">
      <c r="A17" s="23" t="s">
        <v>76</v>
      </c>
      <c r="B17" s="23">
        <v>6</v>
      </c>
      <c r="C17" s="23">
        <v>3</v>
      </c>
      <c r="D17" s="23">
        <v>2.35</v>
      </c>
      <c r="E17" s="23">
        <v>1.84</v>
      </c>
      <c r="F17" s="23">
        <v>1.07</v>
      </c>
      <c r="G17" s="23">
        <v>2.83</v>
      </c>
      <c r="H17" s="23">
        <v>1.52</v>
      </c>
      <c r="I17" s="23">
        <v>3.45</v>
      </c>
      <c r="J17" s="23">
        <v>1.18</v>
      </c>
      <c r="K17" s="23">
        <v>1.21</v>
      </c>
      <c r="L17" s="23">
        <v>5.45</v>
      </c>
      <c r="M17" s="23">
        <v>1.52</v>
      </c>
      <c r="N17" s="23">
        <v>1.44</v>
      </c>
      <c r="O17" s="23">
        <v>0.95</v>
      </c>
      <c r="P17" s="23">
        <v>0.78</v>
      </c>
    </row>
    <row r="18" spans="1:16" ht="15">
      <c r="A18" s="23" t="s">
        <v>77</v>
      </c>
      <c r="B18" s="23">
        <v>6</v>
      </c>
      <c r="C18" s="23">
        <v>3</v>
      </c>
      <c r="D18" s="23">
        <v>3.08</v>
      </c>
      <c r="E18" s="23">
        <v>2.42</v>
      </c>
      <c r="F18" s="23">
        <v>1.12</v>
      </c>
      <c r="G18" s="23">
        <v>2.83</v>
      </c>
      <c r="H18" s="23">
        <v>1.58</v>
      </c>
      <c r="I18" s="23">
        <v>4.48</v>
      </c>
      <c r="J18" s="23">
        <v>1.56</v>
      </c>
      <c r="K18" s="23">
        <v>1.21</v>
      </c>
      <c r="L18" s="23">
        <v>7.09</v>
      </c>
      <c r="M18" s="23">
        <v>1.52</v>
      </c>
      <c r="N18" s="23">
        <v>1.86</v>
      </c>
      <c r="O18" s="23">
        <v>1.18</v>
      </c>
      <c r="P18" s="23">
        <v>0.78</v>
      </c>
    </row>
    <row r="19" spans="1:16" ht="15">
      <c r="A19" s="23" t="s">
        <v>78</v>
      </c>
      <c r="B19" s="23">
        <v>6</v>
      </c>
      <c r="C19" s="23">
        <v>3</v>
      </c>
      <c r="D19" s="23">
        <v>3.79</v>
      </c>
      <c r="E19" s="23">
        <v>2.97</v>
      </c>
      <c r="F19" s="23">
        <v>1.16</v>
      </c>
      <c r="G19" s="23">
        <v>2.83</v>
      </c>
      <c r="H19" s="23">
        <v>1.64</v>
      </c>
      <c r="I19" s="23">
        <v>5.43</v>
      </c>
      <c r="J19" s="23">
        <v>1.91</v>
      </c>
      <c r="K19" s="23">
        <v>1.2</v>
      </c>
      <c r="L19" s="23">
        <v>8.64</v>
      </c>
      <c r="M19" s="23">
        <v>1.51</v>
      </c>
      <c r="N19" s="23">
        <v>2.22</v>
      </c>
      <c r="O19" s="23">
        <v>1.35</v>
      </c>
      <c r="P19" s="23">
        <v>0.77</v>
      </c>
    </row>
    <row r="20" spans="1:16" ht="15">
      <c r="A20" s="23" t="s">
        <v>79</v>
      </c>
      <c r="B20" s="23">
        <v>6</v>
      </c>
      <c r="C20" s="23">
        <v>3</v>
      </c>
      <c r="D20" s="23">
        <v>4.48</v>
      </c>
      <c r="E20" s="23">
        <v>3.52</v>
      </c>
      <c r="F20" s="23">
        <v>1.2</v>
      </c>
      <c r="G20" s="23">
        <v>2.83</v>
      </c>
      <c r="H20" s="23">
        <v>1.7</v>
      </c>
      <c r="I20" s="23">
        <v>6.33</v>
      </c>
      <c r="J20" s="23">
        <v>2.26</v>
      </c>
      <c r="K20" s="23">
        <v>1.19</v>
      </c>
      <c r="L20" s="23">
        <v>9.98</v>
      </c>
      <c r="M20" s="23">
        <v>1.49</v>
      </c>
      <c r="N20" s="23">
        <v>2.67</v>
      </c>
      <c r="O20" s="23">
        <v>1.57</v>
      </c>
      <c r="P20" s="23">
        <v>0.77</v>
      </c>
    </row>
    <row r="21" spans="1:16" ht="15">
      <c r="A21" s="23" t="s">
        <v>80</v>
      </c>
      <c r="B21" s="23">
        <v>7</v>
      </c>
      <c r="C21" s="23">
        <v>3.5</v>
      </c>
      <c r="D21" s="23">
        <v>3.49</v>
      </c>
      <c r="E21" s="23">
        <v>2.74</v>
      </c>
      <c r="F21" s="23">
        <v>1.23</v>
      </c>
      <c r="G21" s="23">
        <v>3.18</v>
      </c>
      <c r="H21" s="23">
        <v>1.75</v>
      </c>
      <c r="I21" s="23">
        <v>6.43</v>
      </c>
      <c r="J21" s="23">
        <v>1.97</v>
      </c>
      <c r="K21" s="23">
        <v>1.36</v>
      </c>
      <c r="L21" s="23">
        <v>10.2</v>
      </c>
      <c r="M21" s="23">
        <v>1.71</v>
      </c>
      <c r="N21" s="23">
        <v>2.68</v>
      </c>
      <c r="O21" s="23">
        <v>1.53</v>
      </c>
      <c r="P21" s="23">
        <v>0.88</v>
      </c>
    </row>
    <row r="22" spans="1:16" ht="15">
      <c r="A22" s="23" t="s">
        <v>81</v>
      </c>
      <c r="B22" s="23">
        <v>7</v>
      </c>
      <c r="C22" s="23">
        <v>3.5</v>
      </c>
      <c r="D22" s="23">
        <v>4.3</v>
      </c>
      <c r="E22" s="23">
        <v>3.38</v>
      </c>
      <c r="F22" s="23">
        <v>1.28</v>
      </c>
      <c r="G22" s="23">
        <v>3.18</v>
      </c>
      <c r="H22" s="23">
        <v>1.81</v>
      </c>
      <c r="I22" s="23">
        <v>7.83</v>
      </c>
      <c r="J22" s="23">
        <v>2.43</v>
      </c>
      <c r="K22" s="23">
        <v>1.35</v>
      </c>
      <c r="L22" s="23">
        <v>12.4</v>
      </c>
      <c r="M22" s="23">
        <v>1.7</v>
      </c>
      <c r="N22" s="23">
        <v>3.25</v>
      </c>
      <c r="O22" s="23">
        <v>1.8</v>
      </c>
      <c r="P22" s="23">
        <v>0.87</v>
      </c>
    </row>
    <row r="23" spans="1:16" ht="15">
      <c r="A23" s="23" t="s">
        <v>82</v>
      </c>
      <c r="B23" s="23">
        <v>7</v>
      </c>
      <c r="C23" s="23">
        <v>3.5</v>
      </c>
      <c r="D23" s="23">
        <v>5.09</v>
      </c>
      <c r="E23" s="23">
        <v>4</v>
      </c>
      <c r="F23" s="23">
        <v>1.32</v>
      </c>
      <c r="G23" s="23">
        <v>3.18</v>
      </c>
      <c r="H23" s="23">
        <v>1.87</v>
      </c>
      <c r="I23" s="23">
        <v>9.16</v>
      </c>
      <c r="J23" s="23">
        <v>2.88</v>
      </c>
      <c r="K23" s="23">
        <v>1.34</v>
      </c>
      <c r="L23" s="23">
        <v>14.5</v>
      </c>
      <c r="M23" s="23">
        <v>1.69</v>
      </c>
      <c r="N23" s="23">
        <v>3.83</v>
      </c>
      <c r="O23" s="23">
        <v>2.05</v>
      </c>
      <c r="P23" s="23">
        <v>0.87</v>
      </c>
    </row>
    <row r="24" spans="1:16" ht="15">
      <c r="A24" s="23" t="s">
        <v>83</v>
      </c>
      <c r="B24" s="23">
        <v>7</v>
      </c>
      <c r="C24" s="23">
        <v>3.5</v>
      </c>
      <c r="D24" s="23">
        <v>5.86</v>
      </c>
      <c r="E24" s="23">
        <v>4.6</v>
      </c>
      <c r="F24" s="23">
        <v>1.36</v>
      </c>
      <c r="G24" s="23">
        <v>3.18</v>
      </c>
      <c r="H24" s="23">
        <v>1.92</v>
      </c>
      <c r="I24" s="23">
        <v>10.4</v>
      </c>
      <c r="J24" s="23">
        <v>3.31</v>
      </c>
      <c r="K24" s="23">
        <v>1.33</v>
      </c>
      <c r="L24" s="23">
        <v>16.4</v>
      </c>
      <c r="M24" s="23">
        <v>1.67</v>
      </c>
      <c r="N24" s="23">
        <v>4.39</v>
      </c>
      <c r="O24" s="23">
        <v>2.29</v>
      </c>
      <c r="P24" s="23">
        <v>0.87</v>
      </c>
    </row>
    <row r="25" spans="1:16" ht="15">
      <c r="A25" s="23" t="s">
        <v>84</v>
      </c>
      <c r="B25" s="23">
        <v>7</v>
      </c>
      <c r="C25" s="23">
        <v>3.5</v>
      </c>
      <c r="D25" s="23">
        <v>3.89</v>
      </c>
      <c r="E25" s="23">
        <v>3.06</v>
      </c>
      <c r="F25" s="23">
        <v>1.36</v>
      </c>
      <c r="G25" s="23">
        <v>3.54</v>
      </c>
      <c r="H25" s="23">
        <v>1.92</v>
      </c>
      <c r="I25" s="23">
        <v>8.97</v>
      </c>
      <c r="J25" s="23">
        <v>2.46</v>
      </c>
      <c r="K25" s="23">
        <v>1.52</v>
      </c>
      <c r="L25" s="23">
        <v>14.2</v>
      </c>
      <c r="M25" s="23">
        <v>1.91</v>
      </c>
      <c r="N25" s="23">
        <v>3.73</v>
      </c>
      <c r="O25" s="23">
        <v>1.94</v>
      </c>
      <c r="P25" s="23">
        <v>0.98</v>
      </c>
    </row>
    <row r="26" spans="1:16" ht="15">
      <c r="A26" s="23" t="s">
        <v>85</v>
      </c>
      <c r="B26" s="23">
        <v>7</v>
      </c>
      <c r="C26" s="23">
        <v>3.5</v>
      </c>
      <c r="D26" s="23">
        <v>4.8</v>
      </c>
      <c r="E26" s="23">
        <v>3.77</v>
      </c>
      <c r="F26" s="23">
        <v>1.4</v>
      </c>
      <c r="G26" s="23">
        <v>3.54</v>
      </c>
      <c r="H26" s="23">
        <v>1.98</v>
      </c>
      <c r="I26" s="23">
        <v>11</v>
      </c>
      <c r="J26" s="23">
        <v>3.05</v>
      </c>
      <c r="K26" s="23">
        <v>1.51</v>
      </c>
      <c r="L26" s="23">
        <v>17.4</v>
      </c>
      <c r="M26" s="23">
        <v>1.9</v>
      </c>
      <c r="N26" s="23">
        <v>4.59</v>
      </c>
      <c r="O26" s="23">
        <v>2.32</v>
      </c>
      <c r="P26" s="23">
        <v>0.98</v>
      </c>
    </row>
    <row r="27" spans="1:16" ht="15">
      <c r="A27" s="23" t="s">
        <v>86</v>
      </c>
      <c r="B27" s="23">
        <v>7</v>
      </c>
      <c r="C27" s="23">
        <v>3.5</v>
      </c>
      <c r="D27" s="23">
        <v>5.69</v>
      </c>
      <c r="E27" s="23">
        <v>4.47</v>
      </c>
      <c r="F27" s="23">
        <v>1.45</v>
      </c>
      <c r="G27" s="23">
        <v>3.54</v>
      </c>
      <c r="H27" s="23">
        <v>2.04</v>
      </c>
      <c r="I27" s="23">
        <v>12.8</v>
      </c>
      <c r="J27" s="23">
        <v>3.61</v>
      </c>
      <c r="K27" s="23">
        <v>1.5</v>
      </c>
      <c r="L27" s="23">
        <v>20.4</v>
      </c>
      <c r="M27" s="23">
        <v>1.89</v>
      </c>
      <c r="N27" s="23">
        <v>5.24</v>
      </c>
      <c r="O27" s="23">
        <v>2.57</v>
      </c>
      <c r="P27" s="23">
        <v>0.96</v>
      </c>
    </row>
    <row r="28" spans="1:16" ht="15">
      <c r="A28" s="23" t="s">
        <v>87</v>
      </c>
      <c r="B28" s="23">
        <v>7</v>
      </c>
      <c r="C28" s="23">
        <v>3.5</v>
      </c>
      <c r="D28" s="23">
        <v>6.56</v>
      </c>
      <c r="E28" s="23">
        <v>5.15</v>
      </c>
      <c r="F28" s="23">
        <v>1.49</v>
      </c>
      <c r="G28" s="23">
        <v>3.54</v>
      </c>
      <c r="H28" s="23">
        <v>2.11</v>
      </c>
      <c r="I28" s="23">
        <v>14.6</v>
      </c>
      <c r="J28" s="23">
        <v>4.15</v>
      </c>
      <c r="K28" s="23">
        <v>1.49</v>
      </c>
      <c r="L28" s="23">
        <v>23.1</v>
      </c>
      <c r="M28" s="23">
        <v>1.88</v>
      </c>
      <c r="N28" s="23">
        <v>6.02</v>
      </c>
      <c r="O28" s="23">
        <v>2.85</v>
      </c>
      <c r="P28" s="23">
        <v>0.96</v>
      </c>
    </row>
    <row r="29" spans="1:16" ht="15">
      <c r="A29" s="23" t="s">
        <v>88</v>
      </c>
      <c r="B29" s="23">
        <v>7</v>
      </c>
      <c r="C29" s="23">
        <v>3.5</v>
      </c>
      <c r="D29" s="23">
        <v>7.41</v>
      </c>
      <c r="E29" s="23">
        <v>5.82</v>
      </c>
      <c r="F29" s="23">
        <v>1.52</v>
      </c>
      <c r="G29" s="23">
        <v>3.54</v>
      </c>
      <c r="H29" s="23">
        <v>2.16</v>
      </c>
      <c r="I29" s="23">
        <v>16.3</v>
      </c>
      <c r="J29" s="23">
        <v>4.68</v>
      </c>
      <c r="K29" s="23">
        <v>1.48</v>
      </c>
      <c r="L29" s="23">
        <v>25.7</v>
      </c>
      <c r="M29" s="23">
        <v>1.86</v>
      </c>
      <c r="N29" s="23">
        <v>6.87</v>
      </c>
      <c r="O29" s="23">
        <v>3.19</v>
      </c>
      <c r="P29" s="23">
        <v>0.96</v>
      </c>
    </row>
    <row r="30" spans="1:16" ht="15">
      <c r="A30" s="23" t="s">
        <v>89</v>
      </c>
      <c r="B30" s="23">
        <v>7</v>
      </c>
      <c r="C30" s="23">
        <v>3.5</v>
      </c>
      <c r="D30" s="23">
        <v>8.24</v>
      </c>
      <c r="E30" s="23">
        <v>6.47</v>
      </c>
      <c r="F30" s="23">
        <v>1.56</v>
      </c>
      <c r="G30" s="23">
        <v>3.54</v>
      </c>
      <c r="H30" s="23">
        <v>2.21</v>
      </c>
      <c r="I30" s="23">
        <v>17.9</v>
      </c>
      <c r="J30" s="23">
        <v>5.2</v>
      </c>
      <c r="K30" s="23">
        <v>1.47</v>
      </c>
      <c r="L30" s="23">
        <v>28.1</v>
      </c>
      <c r="M30" s="23">
        <v>1.85</v>
      </c>
      <c r="N30" s="23">
        <v>7.67</v>
      </c>
      <c r="O30" s="23">
        <v>3.47</v>
      </c>
      <c r="P30" s="23">
        <v>0.97</v>
      </c>
    </row>
    <row r="31" spans="1:16" ht="15">
      <c r="A31" s="23" t="s">
        <v>90</v>
      </c>
      <c r="B31" s="23">
        <v>8</v>
      </c>
      <c r="C31" s="23">
        <v>4</v>
      </c>
      <c r="D31" s="23">
        <v>5.32</v>
      </c>
      <c r="E31" s="23">
        <v>4.18</v>
      </c>
      <c r="F31" s="23">
        <v>1.52</v>
      </c>
      <c r="G31" s="23">
        <v>3.89</v>
      </c>
      <c r="H31" s="23">
        <v>2.15</v>
      </c>
      <c r="I31" s="23">
        <v>14.7</v>
      </c>
      <c r="J31" s="23">
        <v>3.7</v>
      </c>
      <c r="K31" s="23">
        <v>1.66</v>
      </c>
      <c r="L31" s="23">
        <v>23.3</v>
      </c>
      <c r="M31" s="23">
        <v>2.09</v>
      </c>
      <c r="N31" s="23">
        <v>6.11</v>
      </c>
      <c r="O31" s="23">
        <v>2.84</v>
      </c>
      <c r="P31" s="23">
        <v>1.07</v>
      </c>
    </row>
    <row r="32" spans="1:16" ht="15">
      <c r="A32" s="23" t="s">
        <v>91</v>
      </c>
      <c r="B32" s="23">
        <v>8</v>
      </c>
      <c r="C32" s="23">
        <v>4</v>
      </c>
      <c r="D32" s="23">
        <v>6.31</v>
      </c>
      <c r="E32" s="23">
        <v>4.95</v>
      </c>
      <c r="F32" s="23">
        <v>1.56</v>
      </c>
      <c r="G32" s="23">
        <v>3.89</v>
      </c>
      <c r="H32" s="23">
        <v>2.21</v>
      </c>
      <c r="I32" s="23">
        <v>17.3</v>
      </c>
      <c r="J32" s="23">
        <v>4.4</v>
      </c>
      <c r="K32" s="23">
        <v>1.66</v>
      </c>
      <c r="L32" s="23">
        <v>27.4</v>
      </c>
      <c r="M32" s="23">
        <v>2.08</v>
      </c>
      <c r="N32" s="23">
        <v>7.24</v>
      </c>
      <c r="O32" s="23">
        <v>3.28</v>
      </c>
      <c r="P32" s="23">
        <v>1.07</v>
      </c>
    </row>
    <row r="33" spans="1:16" ht="15">
      <c r="A33" s="23" t="s">
        <v>92</v>
      </c>
      <c r="B33" s="23">
        <v>8</v>
      </c>
      <c r="C33" s="23">
        <v>4</v>
      </c>
      <c r="D33" s="23">
        <v>8.23</v>
      </c>
      <c r="E33" s="23">
        <v>6.46</v>
      </c>
      <c r="F33" s="23">
        <v>1.64</v>
      </c>
      <c r="G33" s="23">
        <v>3.89</v>
      </c>
      <c r="H33" s="23">
        <v>2.32</v>
      </c>
      <c r="I33" s="23">
        <v>22.1</v>
      </c>
      <c r="J33" s="23">
        <v>5.72</v>
      </c>
      <c r="K33" s="23">
        <v>1.64</v>
      </c>
      <c r="L33" s="23">
        <v>34.8</v>
      </c>
      <c r="M33" s="23">
        <v>2.06</v>
      </c>
      <c r="N33" s="23">
        <v>9.35</v>
      </c>
      <c r="O33" s="23">
        <v>4.03</v>
      </c>
      <c r="P33" s="23">
        <v>1.07</v>
      </c>
    </row>
    <row r="34" spans="1:16" ht="15">
      <c r="A34" s="23" t="s">
        <v>93</v>
      </c>
      <c r="B34" s="23">
        <v>8</v>
      </c>
      <c r="C34" s="23">
        <v>4</v>
      </c>
      <c r="D34" s="23">
        <v>10.1</v>
      </c>
      <c r="E34" s="23">
        <v>7.9</v>
      </c>
      <c r="F34" s="23">
        <v>1.72</v>
      </c>
      <c r="G34" s="23">
        <v>3.89</v>
      </c>
      <c r="H34" s="23">
        <v>2.43</v>
      </c>
      <c r="I34" s="23">
        <v>26.3</v>
      </c>
      <c r="J34" s="23">
        <v>6.97</v>
      </c>
      <c r="K34" s="23">
        <v>1.62</v>
      </c>
      <c r="L34" s="23">
        <v>41.4</v>
      </c>
      <c r="M34" s="23">
        <v>2.02</v>
      </c>
      <c r="N34" s="23">
        <v>11.3</v>
      </c>
      <c r="O34" s="23">
        <v>4.65</v>
      </c>
      <c r="P34" s="23">
        <v>1.06</v>
      </c>
    </row>
    <row r="35" spans="1:16" ht="15">
      <c r="A35" s="23" t="s">
        <v>94</v>
      </c>
      <c r="B35" s="23">
        <v>8</v>
      </c>
      <c r="C35" s="23">
        <v>4</v>
      </c>
      <c r="D35" s="23">
        <v>5.82</v>
      </c>
      <c r="E35" s="23">
        <v>4.57</v>
      </c>
      <c r="F35" s="23">
        <v>1.64</v>
      </c>
      <c r="G35" s="23">
        <v>4.24</v>
      </c>
      <c r="H35" s="23">
        <v>2.32</v>
      </c>
      <c r="I35" s="23">
        <v>19.4</v>
      </c>
      <c r="J35" s="23">
        <v>4.45</v>
      </c>
      <c r="K35" s="23">
        <v>1.82</v>
      </c>
      <c r="L35" s="23">
        <v>30.7</v>
      </c>
      <c r="M35" s="23">
        <v>2.3</v>
      </c>
      <c r="N35" s="23">
        <v>8.03</v>
      </c>
      <c r="O35" s="23">
        <v>3.46</v>
      </c>
      <c r="P35" s="23">
        <v>1.17</v>
      </c>
    </row>
    <row r="36" spans="1:16" ht="15">
      <c r="A36" s="23" t="s">
        <v>95</v>
      </c>
      <c r="B36" s="23">
        <v>8</v>
      </c>
      <c r="C36" s="23">
        <v>4</v>
      </c>
      <c r="D36" s="23">
        <v>6.91</v>
      </c>
      <c r="E36" s="23">
        <v>5.42</v>
      </c>
      <c r="F36" s="23">
        <v>1.69</v>
      </c>
      <c r="G36" s="23">
        <v>4.24</v>
      </c>
      <c r="H36" s="23">
        <v>2.39</v>
      </c>
      <c r="I36" s="23">
        <v>22.8</v>
      </c>
      <c r="J36" s="23">
        <v>5.29</v>
      </c>
      <c r="K36" s="23">
        <v>1.82</v>
      </c>
      <c r="L36" s="23">
        <v>36.1</v>
      </c>
      <c r="M36" s="23">
        <v>2.29</v>
      </c>
      <c r="N36" s="23">
        <v>9.43</v>
      </c>
      <c r="O36" s="23">
        <v>3.95</v>
      </c>
      <c r="P36" s="23">
        <v>1.17</v>
      </c>
    </row>
    <row r="37" spans="1:16" ht="15">
      <c r="A37" s="23" t="s">
        <v>96</v>
      </c>
      <c r="B37" s="23">
        <v>8</v>
      </c>
      <c r="C37" s="23">
        <v>4</v>
      </c>
      <c r="D37" s="23">
        <v>9.03</v>
      </c>
      <c r="E37" s="23">
        <v>7.09</v>
      </c>
      <c r="F37" s="23">
        <v>1.77</v>
      </c>
      <c r="G37" s="23">
        <v>4.24</v>
      </c>
      <c r="H37" s="23">
        <v>2.5</v>
      </c>
      <c r="I37" s="23">
        <v>29.1</v>
      </c>
      <c r="J37" s="23">
        <v>6.88</v>
      </c>
      <c r="K37" s="23">
        <v>1.8</v>
      </c>
      <c r="L37" s="23">
        <v>46.1</v>
      </c>
      <c r="M37" s="23">
        <v>2.26</v>
      </c>
      <c r="N37" s="23">
        <v>12.1</v>
      </c>
      <c r="O37" s="23">
        <v>4.84</v>
      </c>
      <c r="P37" s="23">
        <v>1.16</v>
      </c>
    </row>
    <row r="38" spans="1:16" ht="15">
      <c r="A38" s="23" t="s">
        <v>97</v>
      </c>
      <c r="B38" s="23">
        <v>8</v>
      </c>
      <c r="C38" s="23">
        <v>4</v>
      </c>
      <c r="D38" s="23">
        <v>11.1</v>
      </c>
      <c r="E38" s="23">
        <v>8.69</v>
      </c>
      <c r="F38" s="23">
        <v>1.85</v>
      </c>
      <c r="G38" s="23">
        <v>4.24</v>
      </c>
      <c r="H38" s="23">
        <v>2.62</v>
      </c>
      <c r="I38" s="23">
        <v>34.9</v>
      </c>
      <c r="J38" s="23">
        <v>8.41</v>
      </c>
      <c r="K38" s="23">
        <v>1.78</v>
      </c>
      <c r="L38" s="23">
        <v>55.1</v>
      </c>
      <c r="M38" s="23">
        <v>2.23</v>
      </c>
      <c r="N38" s="23">
        <v>14.6</v>
      </c>
      <c r="O38" s="23">
        <v>5.57</v>
      </c>
      <c r="P38" s="23">
        <v>1.15</v>
      </c>
    </row>
    <row r="39" spans="1:16" ht="15">
      <c r="A39" s="23" t="s">
        <v>98</v>
      </c>
      <c r="B39" s="23">
        <v>9</v>
      </c>
      <c r="C39" s="23">
        <v>4.5</v>
      </c>
      <c r="D39" s="23">
        <v>7.53</v>
      </c>
      <c r="E39" s="23">
        <v>5.91</v>
      </c>
      <c r="F39" s="23">
        <v>1.8</v>
      </c>
      <c r="G39" s="23">
        <v>4.6</v>
      </c>
      <c r="H39" s="23">
        <v>2.55</v>
      </c>
      <c r="I39" s="23">
        <v>29.2</v>
      </c>
      <c r="J39" s="23">
        <v>6.21</v>
      </c>
      <c r="K39" s="23">
        <v>1.97</v>
      </c>
      <c r="L39" s="23">
        <v>46.3</v>
      </c>
      <c r="M39" s="23">
        <v>2.48</v>
      </c>
      <c r="N39" s="23">
        <v>12.1</v>
      </c>
      <c r="O39" s="23">
        <v>4.74</v>
      </c>
      <c r="P39" s="23">
        <v>1.27</v>
      </c>
    </row>
    <row r="40" spans="1:16" ht="15">
      <c r="A40" s="23" t="s">
        <v>99</v>
      </c>
      <c r="B40" s="23">
        <v>9</v>
      </c>
      <c r="C40" s="23">
        <v>4.5</v>
      </c>
      <c r="D40" s="23">
        <v>8.7</v>
      </c>
      <c r="E40" s="23">
        <v>6.83</v>
      </c>
      <c r="F40" s="23">
        <v>1.85</v>
      </c>
      <c r="G40" s="23">
        <v>4.6</v>
      </c>
      <c r="H40" s="23">
        <v>2.62</v>
      </c>
      <c r="I40" s="23">
        <v>33.4</v>
      </c>
      <c r="J40" s="23">
        <v>7.18</v>
      </c>
      <c r="K40" s="23">
        <v>1.96</v>
      </c>
      <c r="L40" s="23">
        <v>53</v>
      </c>
      <c r="M40" s="23">
        <v>2.47</v>
      </c>
      <c r="N40" s="23">
        <v>13.8</v>
      </c>
      <c r="O40" s="23">
        <v>5.27</v>
      </c>
      <c r="P40" s="23">
        <v>1.26</v>
      </c>
    </row>
    <row r="41" spans="1:16" ht="15">
      <c r="A41" s="23" t="s">
        <v>100</v>
      </c>
      <c r="B41" s="23">
        <v>9</v>
      </c>
      <c r="C41" s="23">
        <v>4.5</v>
      </c>
      <c r="D41" s="23">
        <v>9.85</v>
      </c>
      <c r="E41" s="23">
        <v>7.73</v>
      </c>
      <c r="F41" s="23">
        <v>1.89</v>
      </c>
      <c r="G41" s="23">
        <v>4.6</v>
      </c>
      <c r="H41" s="23">
        <v>2.67</v>
      </c>
      <c r="I41" s="23">
        <v>37.5</v>
      </c>
      <c r="J41" s="23">
        <v>8.13</v>
      </c>
      <c r="K41" s="23">
        <v>1.95</v>
      </c>
      <c r="L41" s="23">
        <v>59.4</v>
      </c>
      <c r="M41" s="23">
        <v>2.46</v>
      </c>
      <c r="N41" s="23">
        <v>15.6</v>
      </c>
      <c r="O41" s="23">
        <v>5.84</v>
      </c>
      <c r="P41" s="23">
        <v>1.26</v>
      </c>
    </row>
    <row r="42" spans="1:16" ht="15">
      <c r="A42" s="23" t="s">
        <v>101</v>
      </c>
      <c r="B42" s="23">
        <v>9</v>
      </c>
      <c r="C42" s="23">
        <v>4.5</v>
      </c>
      <c r="D42" s="23">
        <v>11</v>
      </c>
      <c r="E42" s="23">
        <v>8.62</v>
      </c>
      <c r="F42" s="23">
        <v>1.93</v>
      </c>
      <c r="G42" s="23">
        <v>4.6</v>
      </c>
      <c r="H42" s="23">
        <v>2.73</v>
      </c>
      <c r="I42" s="23">
        <v>41.3</v>
      </c>
      <c r="J42" s="23">
        <v>9.04</v>
      </c>
      <c r="K42" s="23">
        <v>1.94</v>
      </c>
      <c r="L42" s="23">
        <v>65.4</v>
      </c>
      <c r="M42" s="23">
        <v>2.44</v>
      </c>
      <c r="N42" s="23">
        <v>17.2</v>
      </c>
      <c r="O42" s="23">
        <v>6.3</v>
      </c>
      <c r="P42" s="23">
        <v>1.25</v>
      </c>
    </row>
    <row r="43" spans="1:16" ht="15">
      <c r="A43" s="23" t="s">
        <v>102</v>
      </c>
      <c r="B43" s="23">
        <v>9</v>
      </c>
      <c r="C43" s="23">
        <v>4.5</v>
      </c>
      <c r="D43" s="23">
        <v>13.2</v>
      </c>
      <c r="E43" s="23">
        <v>10.3</v>
      </c>
      <c r="F43" s="23">
        <v>2</v>
      </c>
      <c r="G43" s="23">
        <v>4.6</v>
      </c>
      <c r="H43" s="23">
        <v>2.83</v>
      </c>
      <c r="I43" s="23">
        <v>48.8</v>
      </c>
      <c r="J43" s="23">
        <v>10.8</v>
      </c>
      <c r="K43" s="23">
        <v>1.91</v>
      </c>
      <c r="L43" s="23">
        <v>76.8</v>
      </c>
      <c r="M43" s="23">
        <v>2.42</v>
      </c>
      <c r="N43" s="23">
        <v>20.7</v>
      </c>
      <c r="O43" s="23">
        <v>7.31</v>
      </c>
      <c r="P43" s="23">
        <v>1.25</v>
      </c>
    </row>
    <row r="44" spans="1:16" ht="15">
      <c r="A44" s="23" t="s">
        <v>103</v>
      </c>
      <c r="B44" s="23">
        <v>9</v>
      </c>
      <c r="C44" s="23">
        <v>4.5</v>
      </c>
      <c r="D44" s="23">
        <v>8.13</v>
      </c>
      <c r="E44" s="23">
        <v>6.38</v>
      </c>
      <c r="F44" s="23">
        <v>1.93</v>
      </c>
      <c r="G44" s="23">
        <v>4.95</v>
      </c>
      <c r="H44" s="23">
        <v>2.73</v>
      </c>
      <c r="I44" s="23">
        <v>36.9</v>
      </c>
      <c r="J44" s="23">
        <v>7.27</v>
      </c>
      <c r="K44" s="23">
        <v>2.13</v>
      </c>
      <c r="L44" s="23">
        <v>58.5</v>
      </c>
      <c r="M44" s="23">
        <v>2.68</v>
      </c>
      <c r="N44" s="23">
        <v>15.3</v>
      </c>
      <c r="O44" s="23">
        <v>5.6</v>
      </c>
      <c r="P44" s="23">
        <v>1.37</v>
      </c>
    </row>
    <row r="45" spans="1:16" ht="15">
      <c r="A45" s="23" t="s">
        <v>104</v>
      </c>
      <c r="B45" s="23">
        <v>9</v>
      </c>
      <c r="C45" s="23">
        <v>4.5</v>
      </c>
      <c r="D45" s="23">
        <v>9.4</v>
      </c>
      <c r="E45" s="23">
        <v>7.38</v>
      </c>
      <c r="F45" s="23">
        <v>1.97</v>
      </c>
      <c r="G45" s="23">
        <v>4.95</v>
      </c>
      <c r="H45" s="23">
        <v>2.79</v>
      </c>
      <c r="I45" s="23">
        <v>42.4</v>
      </c>
      <c r="J45" s="23">
        <v>8.43</v>
      </c>
      <c r="K45" s="23">
        <v>2.12</v>
      </c>
      <c r="L45" s="23">
        <v>67.1</v>
      </c>
      <c r="M45" s="23">
        <v>2.67</v>
      </c>
      <c r="N45" s="23">
        <v>17.6</v>
      </c>
      <c r="O45" s="23">
        <v>6.31</v>
      </c>
      <c r="P45" s="23">
        <v>1.37</v>
      </c>
    </row>
    <row r="46" spans="1:16" ht="15">
      <c r="A46" s="23" t="s">
        <v>105</v>
      </c>
      <c r="B46" s="23">
        <v>9</v>
      </c>
      <c r="C46" s="23">
        <v>4.5</v>
      </c>
      <c r="D46" s="23">
        <v>11.9</v>
      </c>
      <c r="E46" s="23">
        <v>9.34</v>
      </c>
      <c r="F46" s="23">
        <v>2.05</v>
      </c>
      <c r="G46" s="23">
        <v>4.95</v>
      </c>
      <c r="H46" s="23">
        <v>2.9</v>
      </c>
      <c r="I46" s="23">
        <v>52.6</v>
      </c>
      <c r="J46" s="23">
        <v>10.6</v>
      </c>
      <c r="K46" s="23">
        <v>2.1</v>
      </c>
      <c r="L46" s="23">
        <v>83.1</v>
      </c>
      <c r="M46" s="23">
        <v>2.64</v>
      </c>
      <c r="N46" s="23">
        <v>22</v>
      </c>
      <c r="O46" s="23">
        <v>7.59</v>
      </c>
      <c r="P46" s="23">
        <v>1.36</v>
      </c>
    </row>
    <row r="47" spans="1:16" ht="15">
      <c r="A47" s="23" t="s">
        <v>106</v>
      </c>
      <c r="B47" s="23">
        <v>9</v>
      </c>
      <c r="C47" s="23">
        <v>4.5</v>
      </c>
      <c r="D47" s="23">
        <v>14.3</v>
      </c>
      <c r="E47" s="23">
        <v>11.2</v>
      </c>
      <c r="F47" s="23">
        <v>2.13</v>
      </c>
      <c r="G47" s="23">
        <v>4.95</v>
      </c>
      <c r="H47" s="23">
        <v>3.01</v>
      </c>
      <c r="I47" s="23">
        <v>61.8</v>
      </c>
      <c r="J47" s="23">
        <v>12.7</v>
      </c>
      <c r="K47" s="23">
        <v>2.08</v>
      </c>
      <c r="L47" s="23">
        <v>97.6</v>
      </c>
      <c r="M47" s="23">
        <v>2.61</v>
      </c>
      <c r="N47" s="23">
        <v>26</v>
      </c>
      <c r="O47" s="23">
        <v>8.64</v>
      </c>
      <c r="P47" s="23">
        <v>1.35</v>
      </c>
    </row>
    <row r="48" spans="1:16" ht="15">
      <c r="A48" s="23" t="s">
        <v>107</v>
      </c>
      <c r="B48" s="23">
        <v>10</v>
      </c>
      <c r="C48" s="23">
        <v>5</v>
      </c>
      <c r="D48" s="23">
        <v>8.75</v>
      </c>
      <c r="E48" s="23">
        <v>6.87</v>
      </c>
      <c r="F48" s="23">
        <v>2.04</v>
      </c>
      <c r="G48" s="23">
        <v>5.3</v>
      </c>
      <c r="H48" s="23">
        <v>2.89</v>
      </c>
      <c r="I48" s="23">
        <v>45.6</v>
      </c>
      <c r="J48" s="23">
        <v>8.35</v>
      </c>
      <c r="K48" s="23">
        <v>2.28</v>
      </c>
      <c r="L48" s="23">
        <v>72.2</v>
      </c>
      <c r="M48" s="23">
        <v>2.87</v>
      </c>
      <c r="N48" s="23">
        <v>18.9</v>
      </c>
      <c r="O48" s="23">
        <v>6.54</v>
      </c>
      <c r="P48" s="23">
        <v>1.47</v>
      </c>
    </row>
    <row r="49" spans="1:16" ht="15">
      <c r="A49" s="23" t="s">
        <v>108</v>
      </c>
      <c r="B49" s="23">
        <v>10</v>
      </c>
      <c r="C49" s="23">
        <v>5</v>
      </c>
      <c r="D49" s="23">
        <v>10.1</v>
      </c>
      <c r="E49" s="23">
        <v>7.94</v>
      </c>
      <c r="F49" s="23">
        <v>2.09</v>
      </c>
      <c r="G49" s="23">
        <v>5.3</v>
      </c>
      <c r="H49" s="23">
        <v>2.95</v>
      </c>
      <c r="I49" s="23">
        <v>52.4</v>
      </c>
      <c r="J49" s="23">
        <v>9.67</v>
      </c>
      <c r="K49" s="23">
        <v>2.28</v>
      </c>
      <c r="L49" s="23">
        <v>83.6</v>
      </c>
      <c r="M49" s="23">
        <v>2.88</v>
      </c>
      <c r="N49" s="23">
        <v>21.1</v>
      </c>
      <c r="O49" s="23">
        <v>7.15</v>
      </c>
      <c r="P49" s="23">
        <v>1.45</v>
      </c>
    </row>
    <row r="50" spans="1:16" ht="15">
      <c r="A50" s="23" t="s">
        <v>109</v>
      </c>
      <c r="B50" s="23">
        <v>10</v>
      </c>
      <c r="C50" s="23">
        <v>5</v>
      </c>
      <c r="D50" s="23">
        <v>11.5</v>
      </c>
      <c r="E50" s="23">
        <v>9.03</v>
      </c>
      <c r="F50" s="23">
        <v>2.13</v>
      </c>
      <c r="G50" s="23">
        <v>5.3</v>
      </c>
      <c r="H50" s="23">
        <v>3.01</v>
      </c>
      <c r="I50" s="23">
        <v>58.9</v>
      </c>
      <c r="J50" s="23">
        <v>11</v>
      </c>
      <c r="K50" s="23">
        <v>2.26</v>
      </c>
      <c r="L50" s="23">
        <v>93.3</v>
      </c>
      <c r="M50" s="23">
        <v>2.85</v>
      </c>
      <c r="N50" s="23">
        <v>24.4</v>
      </c>
      <c r="O50" s="23">
        <v>8.11</v>
      </c>
      <c r="P50" s="23">
        <v>1.46</v>
      </c>
    </row>
    <row r="51" spans="1:16" ht="15">
      <c r="A51" s="23" t="s">
        <v>110</v>
      </c>
      <c r="B51" s="23">
        <v>10</v>
      </c>
      <c r="C51" s="23">
        <v>5</v>
      </c>
      <c r="D51" s="23">
        <v>14.1</v>
      </c>
      <c r="E51" s="23">
        <v>11.1</v>
      </c>
      <c r="F51" s="23">
        <v>2.21</v>
      </c>
      <c r="G51" s="23">
        <v>5.3</v>
      </c>
      <c r="H51" s="23">
        <v>3.12</v>
      </c>
      <c r="I51" s="23">
        <v>71.4</v>
      </c>
      <c r="J51" s="23">
        <v>13.5</v>
      </c>
      <c r="K51" s="23">
        <v>2.25</v>
      </c>
      <c r="L51" s="23">
        <v>113</v>
      </c>
      <c r="M51" s="23">
        <v>2.83</v>
      </c>
      <c r="N51" s="23">
        <v>29.8</v>
      </c>
      <c r="O51" s="23">
        <v>9.55</v>
      </c>
      <c r="P51" s="23">
        <v>1.45</v>
      </c>
    </row>
    <row r="52" spans="1:16" ht="15">
      <c r="A52" s="23" t="s">
        <v>111</v>
      </c>
      <c r="B52" s="23">
        <v>10</v>
      </c>
      <c r="C52" s="23">
        <v>5</v>
      </c>
      <c r="D52" s="23">
        <v>16.7</v>
      </c>
      <c r="E52" s="23">
        <v>13.1</v>
      </c>
      <c r="F52" s="23">
        <v>2.29</v>
      </c>
      <c r="G52" s="23">
        <v>5.3</v>
      </c>
      <c r="H52" s="23">
        <v>3.24</v>
      </c>
      <c r="I52" s="23">
        <v>82.4</v>
      </c>
      <c r="J52" s="23">
        <v>15.8</v>
      </c>
      <c r="K52" s="23">
        <v>2.22</v>
      </c>
      <c r="L52" s="23">
        <v>130</v>
      </c>
      <c r="M52" s="23">
        <v>2.79</v>
      </c>
      <c r="N52" s="23">
        <v>34.7</v>
      </c>
      <c r="O52" s="23">
        <v>10.7</v>
      </c>
      <c r="P52" s="23">
        <v>1.44</v>
      </c>
    </row>
    <row r="53" spans="1:16" ht="15">
      <c r="A53" s="23" t="s">
        <v>112</v>
      </c>
      <c r="B53" s="23">
        <v>10</v>
      </c>
      <c r="C53" s="23">
        <v>5</v>
      </c>
      <c r="D53" s="23">
        <v>10.8</v>
      </c>
      <c r="E53" s="23">
        <v>8.49</v>
      </c>
      <c r="F53" s="23">
        <v>2.21</v>
      </c>
      <c r="G53" s="23">
        <v>5.66</v>
      </c>
      <c r="H53" s="23">
        <v>3.13</v>
      </c>
      <c r="I53" s="23">
        <v>64.2</v>
      </c>
      <c r="J53" s="23">
        <v>11.1</v>
      </c>
      <c r="K53" s="23">
        <v>2.44</v>
      </c>
      <c r="L53" s="23">
        <v>102</v>
      </c>
      <c r="M53" s="23">
        <v>3.07</v>
      </c>
      <c r="N53" s="23">
        <v>26.5</v>
      </c>
      <c r="O53" s="23">
        <v>8.48</v>
      </c>
      <c r="P53" s="23">
        <v>1.57</v>
      </c>
    </row>
    <row r="54" spans="1:16" ht="15">
      <c r="A54" s="23" t="s">
        <v>113</v>
      </c>
      <c r="B54" s="23">
        <v>10</v>
      </c>
      <c r="C54" s="23">
        <v>5</v>
      </c>
      <c r="D54" s="23">
        <v>12.3</v>
      </c>
      <c r="E54" s="23">
        <v>9.66</v>
      </c>
      <c r="F54" s="23">
        <v>2.26</v>
      </c>
      <c r="G54" s="23">
        <v>5.66</v>
      </c>
      <c r="H54" s="23">
        <v>3.2</v>
      </c>
      <c r="I54" s="23">
        <v>72.3</v>
      </c>
      <c r="J54" s="23">
        <v>12.6</v>
      </c>
      <c r="K54" s="23">
        <v>2.42</v>
      </c>
      <c r="L54" s="23">
        <v>115</v>
      </c>
      <c r="M54" s="23">
        <v>3.06</v>
      </c>
      <c r="N54" s="23">
        <v>29.6</v>
      </c>
      <c r="O54" s="23">
        <v>9.25</v>
      </c>
      <c r="P54" s="23">
        <v>1.55</v>
      </c>
    </row>
    <row r="55" spans="1:16" ht="15">
      <c r="A55" s="23" t="s">
        <v>114</v>
      </c>
      <c r="B55" s="23">
        <v>10</v>
      </c>
      <c r="C55" s="23">
        <v>5</v>
      </c>
      <c r="D55" s="23">
        <v>15.1</v>
      </c>
      <c r="E55" s="23">
        <v>11.9</v>
      </c>
      <c r="F55" s="23">
        <v>2.34</v>
      </c>
      <c r="G55" s="23">
        <v>5.66</v>
      </c>
      <c r="H55" s="23">
        <v>3.31</v>
      </c>
      <c r="I55" s="23">
        <v>87.5</v>
      </c>
      <c r="J55" s="23">
        <v>15.5</v>
      </c>
      <c r="K55" s="23">
        <v>2.41</v>
      </c>
      <c r="L55" s="23">
        <v>139</v>
      </c>
      <c r="M55" s="23">
        <v>3.03</v>
      </c>
      <c r="N55" s="23">
        <v>35.9</v>
      </c>
      <c r="O55" s="23">
        <v>10.9</v>
      </c>
      <c r="P55" s="23">
        <v>1.54</v>
      </c>
    </row>
    <row r="56" spans="1:16" ht="15">
      <c r="A56" s="23" t="s">
        <v>115</v>
      </c>
      <c r="B56" s="23">
        <v>10</v>
      </c>
      <c r="C56" s="23">
        <v>5</v>
      </c>
      <c r="D56" s="23">
        <v>17.9</v>
      </c>
      <c r="E56" s="23">
        <v>14.1</v>
      </c>
      <c r="F56" s="23">
        <v>2.41</v>
      </c>
      <c r="G56" s="23">
        <v>5.66</v>
      </c>
      <c r="H56" s="23">
        <v>3.41</v>
      </c>
      <c r="I56" s="23">
        <v>102</v>
      </c>
      <c r="J56" s="23">
        <v>18.2</v>
      </c>
      <c r="K56" s="23">
        <v>2.39</v>
      </c>
      <c r="L56" s="23">
        <v>161</v>
      </c>
      <c r="M56" s="23">
        <v>3</v>
      </c>
      <c r="N56" s="23">
        <v>43</v>
      </c>
      <c r="O56" s="23">
        <v>12.6</v>
      </c>
      <c r="P56" s="23">
        <v>1.53</v>
      </c>
    </row>
    <row r="57" spans="1:16" ht="15">
      <c r="A57" s="23" t="s">
        <v>116</v>
      </c>
      <c r="B57" s="23">
        <v>10</v>
      </c>
      <c r="C57" s="23">
        <v>5</v>
      </c>
      <c r="D57" s="23">
        <v>20.6</v>
      </c>
      <c r="E57" s="23">
        <v>16.1</v>
      </c>
      <c r="F57" s="23">
        <v>2.48</v>
      </c>
      <c r="G57" s="23">
        <v>5.66</v>
      </c>
      <c r="H57" s="23">
        <v>3.51</v>
      </c>
      <c r="I57" s="23">
        <v>115</v>
      </c>
      <c r="J57" s="23">
        <v>20.8</v>
      </c>
      <c r="K57" s="23">
        <v>2.36</v>
      </c>
      <c r="L57" s="23">
        <v>181</v>
      </c>
      <c r="M57" s="23">
        <v>2.96</v>
      </c>
      <c r="N57" s="23">
        <v>48.6</v>
      </c>
      <c r="O57" s="23">
        <v>13.9</v>
      </c>
      <c r="P57" s="23">
        <v>1.54</v>
      </c>
    </row>
    <row r="58" spans="1:16" ht="15">
      <c r="A58" s="23" t="s">
        <v>117</v>
      </c>
      <c r="B58" s="23">
        <v>11</v>
      </c>
      <c r="C58" s="23">
        <v>5.5</v>
      </c>
      <c r="D58" s="23">
        <v>13.9</v>
      </c>
      <c r="E58" s="23">
        <v>10.9</v>
      </c>
      <c r="F58" s="23">
        <v>2.5</v>
      </c>
      <c r="G58" s="23">
        <v>6.36</v>
      </c>
      <c r="H58" s="23">
        <v>3.53</v>
      </c>
      <c r="I58" s="23">
        <v>104</v>
      </c>
      <c r="J58" s="23">
        <v>16.1</v>
      </c>
      <c r="K58" s="23">
        <v>2.74</v>
      </c>
      <c r="L58" s="23">
        <v>165</v>
      </c>
      <c r="M58" s="23">
        <v>3.45</v>
      </c>
      <c r="N58" s="23">
        <v>43.5</v>
      </c>
      <c r="O58" s="23">
        <v>12.3</v>
      </c>
      <c r="P58" s="23">
        <v>1.77</v>
      </c>
    </row>
    <row r="59" spans="1:16" ht="15">
      <c r="A59" s="23" t="s">
        <v>118</v>
      </c>
      <c r="B59" s="23">
        <v>11</v>
      </c>
      <c r="C59" s="23">
        <v>5.5</v>
      </c>
      <c r="D59" s="23">
        <v>15.5</v>
      </c>
      <c r="E59" s="23">
        <v>12.2</v>
      </c>
      <c r="F59" s="23">
        <v>2.54</v>
      </c>
      <c r="G59" s="23">
        <v>6.36</v>
      </c>
      <c r="H59" s="23">
        <v>3.59</v>
      </c>
      <c r="I59" s="23">
        <v>116</v>
      </c>
      <c r="J59" s="23">
        <v>18</v>
      </c>
      <c r="K59" s="23">
        <v>2.74</v>
      </c>
      <c r="L59" s="23">
        <v>184</v>
      </c>
      <c r="M59" s="23">
        <v>3.45</v>
      </c>
      <c r="N59" s="23">
        <v>47.8</v>
      </c>
      <c r="O59" s="23">
        <v>13.3</v>
      </c>
      <c r="P59" s="23">
        <v>1.76</v>
      </c>
    </row>
    <row r="60" spans="1:16" ht="15">
      <c r="A60" s="23" t="s">
        <v>119</v>
      </c>
      <c r="B60" s="23">
        <v>11</v>
      </c>
      <c r="C60" s="23">
        <v>5.5</v>
      </c>
      <c r="D60" s="23">
        <v>18.7</v>
      </c>
      <c r="E60" s="23">
        <v>14.7</v>
      </c>
      <c r="F60" s="23">
        <v>2.62</v>
      </c>
      <c r="G60" s="23">
        <v>6.36</v>
      </c>
      <c r="H60" s="23">
        <v>3.7</v>
      </c>
      <c r="I60" s="23">
        <v>138</v>
      </c>
      <c r="J60" s="23">
        <v>21.6</v>
      </c>
      <c r="K60" s="23">
        <v>2.72</v>
      </c>
      <c r="L60" s="23">
        <v>218</v>
      </c>
      <c r="M60" s="23">
        <v>3.41</v>
      </c>
      <c r="N60" s="23">
        <v>57.1</v>
      </c>
      <c r="O60" s="23">
        <v>15.4</v>
      </c>
      <c r="P60" s="23">
        <v>1.75</v>
      </c>
    </row>
    <row r="61" spans="1:16" ht="15">
      <c r="A61" s="23" t="s">
        <v>120</v>
      </c>
      <c r="B61" s="23">
        <v>11</v>
      </c>
      <c r="C61" s="23">
        <v>5.5</v>
      </c>
      <c r="D61" s="23">
        <v>21.8</v>
      </c>
      <c r="E61" s="23">
        <v>17.1</v>
      </c>
      <c r="F61" s="23">
        <v>2.7</v>
      </c>
      <c r="G61" s="23">
        <v>6.36</v>
      </c>
      <c r="H61" s="23">
        <v>3.81</v>
      </c>
      <c r="I61" s="23">
        <v>158</v>
      </c>
      <c r="J61" s="23">
        <v>25.1</v>
      </c>
      <c r="K61" s="23">
        <v>2.69</v>
      </c>
      <c r="L61" s="23">
        <v>250</v>
      </c>
      <c r="M61" s="23">
        <v>3.39</v>
      </c>
      <c r="N61" s="23">
        <v>65.9</v>
      </c>
      <c r="O61" s="23">
        <v>17.3</v>
      </c>
      <c r="P61" s="23">
        <v>1.74</v>
      </c>
    </row>
    <row r="62" spans="1:16" ht="15">
      <c r="A62" s="23" t="s">
        <v>121</v>
      </c>
      <c r="B62" s="23">
        <v>11</v>
      </c>
      <c r="C62" s="23">
        <v>5.5</v>
      </c>
      <c r="D62" s="23">
        <v>26.4</v>
      </c>
      <c r="E62" s="23">
        <v>20.7</v>
      </c>
      <c r="F62" s="23">
        <v>2.81</v>
      </c>
      <c r="G62" s="23">
        <v>6.36</v>
      </c>
      <c r="H62" s="23">
        <v>3.97</v>
      </c>
      <c r="I62" s="23">
        <v>186</v>
      </c>
      <c r="J62" s="23">
        <v>30.1</v>
      </c>
      <c r="K62" s="23">
        <v>2.66</v>
      </c>
      <c r="L62" s="23">
        <v>294</v>
      </c>
      <c r="M62" s="23">
        <v>3.34</v>
      </c>
      <c r="N62" s="23">
        <v>79.1</v>
      </c>
      <c r="O62" s="23">
        <v>19.9</v>
      </c>
      <c r="P62" s="23">
        <v>1.73</v>
      </c>
    </row>
    <row r="63" spans="1:16" ht="15">
      <c r="A63" s="23" t="s">
        <v>122</v>
      </c>
      <c r="B63" s="23">
        <v>12</v>
      </c>
      <c r="C63" s="23">
        <v>6</v>
      </c>
      <c r="D63" s="23">
        <v>15.5</v>
      </c>
      <c r="E63" s="23">
        <v>12.2</v>
      </c>
      <c r="F63" s="23">
        <v>2.74</v>
      </c>
      <c r="G63" s="23">
        <v>7.07</v>
      </c>
      <c r="H63" s="23">
        <v>3.87</v>
      </c>
      <c r="I63" s="23">
        <v>145</v>
      </c>
      <c r="J63" s="23">
        <v>19.9</v>
      </c>
      <c r="K63" s="23">
        <v>3.06</v>
      </c>
      <c r="L63" s="23">
        <v>230</v>
      </c>
      <c r="M63" s="23">
        <v>3.85</v>
      </c>
      <c r="N63" s="23">
        <v>59.9</v>
      </c>
      <c r="O63" s="23">
        <v>15.5</v>
      </c>
      <c r="P63" s="23">
        <v>1.96</v>
      </c>
    </row>
    <row r="64" spans="1:16" ht="15">
      <c r="A64" s="23" t="s">
        <v>123</v>
      </c>
      <c r="B64" s="23">
        <v>12</v>
      </c>
      <c r="C64" s="23">
        <v>6</v>
      </c>
      <c r="D64" s="23">
        <v>19.2</v>
      </c>
      <c r="E64" s="23">
        <v>15.1</v>
      </c>
      <c r="F64" s="23">
        <v>2.82</v>
      </c>
      <c r="G64" s="23">
        <v>7.07</v>
      </c>
      <c r="H64" s="23">
        <v>3.99</v>
      </c>
      <c r="I64" s="23">
        <v>177</v>
      </c>
      <c r="J64" s="23">
        <v>24.7</v>
      </c>
      <c r="K64" s="23">
        <v>3.04</v>
      </c>
      <c r="L64" s="23">
        <v>280</v>
      </c>
      <c r="M64" s="23">
        <v>3.82</v>
      </c>
      <c r="N64" s="23">
        <v>73.3</v>
      </c>
      <c r="O64" s="23">
        <v>18.4</v>
      </c>
      <c r="P64" s="23">
        <v>1.95</v>
      </c>
    </row>
    <row r="65" spans="1:16" ht="15">
      <c r="A65" s="23" t="s">
        <v>124</v>
      </c>
      <c r="B65" s="23">
        <v>12</v>
      </c>
      <c r="C65" s="23">
        <v>6</v>
      </c>
      <c r="D65" s="23">
        <v>22.7</v>
      </c>
      <c r="E65" s="23">
        <v>17.8</v>
      </c>
      <c r="F65" s="23">
        <v>2.9</v>
      </c>
      <c r="G65" s="23">
        <v>7.07</v>
      </c>
      <c r="H65" s="23">
        <v>4.1</v>
      </c>
      <c r="I65" s="23">
        <v>207</v>
      </c>
      <c r="J65" s="23">
        <v>29.2</v>
      </c>
      <c r="K65" s="23">
        <v>3.02</v>
      </c>
      <c r="L65" s="23">
        <v>328</v>
      </c>
      <c r="M65" s="23">
        <v>3.8</v>
      </c>
      <c r="N65" s="23">
        <v>86.2</v>
      </c>
      <c r="O65" s="23">
        <v>21</v>
      </c>
      <c r="P65" s="23">
        <v>1.95</v>
      </c>
    </row>
    <row r="66" spans="1:16" ht="15">
      <c r="A66" s="23" t="s">
        <v>125</v>
      </c>
      <c r="B66" s="23">
        <v>12</v>
      </c>
      <c r="C66" s="23">
        <v>6</v>
      </c>
      <c r="D66" s="23">
        <v>26.2</v>
      </c>
      <c r="E66" s="23">
        <v>20.6</v>
      </c>
      <c r="F66" s="23">
        <v>2.98</v>
      </c>
      <c r="G66" s="23">
        <v>7.07</v>
      </c>
      <c r="H66" s="23">
        <v>4.21</v>
      </c>
      <c r="I66" s="23">
        <v>235</v>
      </c>
      <c r="J66" s="23">
        <v>33.5</v>
      </c>
      <c r="K66" s="23">
        <v>3</v>
      </c>
      <c r="L66" s="23">
        <v>372</v>
      </c>
      <c r="M66" s="23">
        <v>3.77</v>
      </c>
      <c r="N66" s="23">
        <v>98.3</v>
      </c>
      <c r="O66" s="23">
        <v>23.4</v>
      </c>
      <c r="P66" s="23">
        <v>1.94</v>
      </c>
    </row>
    <row r="67" spans="1:16" ht="15">
      <c r="A67" s="23" t="s">
        <v>126</v>
      </c>
      <c r="B67" s="23">
        <v>12</v>
      </c>
      <c r="C67" s="23">
        <v>6</v>
      </c>
      <c r="D67" s="23">
        <v>29.6</v>
      </c>
      <c r="E67" s="23">
        <v>23.2</v>
      </c>
      <c r="F67" s="23">
        <v>3.06</v>
      </c>
      <c r="G67" s="23">
        <v>7.07</v>
      </c>
      <c r="H67" s="23">
        <v>4.32</v>
      </c>
      <c r="I67" s="23">
        <v>262</v>
      </c>
      <c r="J67" s="23">
        <v>37.7</v>
      </c>
      <c r="K67" s="23">
        <v>2.97</v>
      </c>
      <c r="L67" s="23">
        <v>413</v>
      </c>
      <c r="M67" s="23">
        <v>3.74</v>
      </c>
      <c r="N67" s="23">
        <v>111</v>
      </c>
      <c r="O67" s="23">
        <v>25.6</v>
      </c>
      <c r="P67" s="23">
        <v>1.93</v>
      </c>
    </row>
    <row r="68" spans="1:16" ht="15">
      <c r="A68" s="23" t="s">
        <v>127</v>
      </c>
      <c r="B68" s="23">
        <v>12</v>
      </c>
      <c r="C68" s="23">
        <v>6</v>
      </c>
      <c r="D68" s="23">
        <v>36.2</v>
      </c>
      <c r="E68" s="23">
        <v>28.4</v>
      </c>
      <c r="F68" s="23">
        <v>3.2</v>
      </c>
      <c r="G68" s="23">
        <v>7.07</v>
      </c>
      <c r="H68" s="23">
        <v>4.53</v>
      </c>
      <c r="I68" s="23">
        <v>311</v>
      </c>
      <c r="J68" s="23">
        <v>45.7</v>
      </c>
      <c r="K68" s="23">
        <v>2.93</v>
      </c>
      <c r="L68" s="23">
        <v>487</v>
      </c>
      <c r="M68" s="23">
        <v>3.67</v>
      </c>
      <c r="N68" s="23">
        <v>135</v>
      </c>
      <c r="O68" s="23">
        <v>29.8</v>
      </c>
      <c r="P68" s="23">
        <v>1.93</v>
      </c>
    </row>
    <row r="69" spans="1:16" ht="15">
      <c r="A69" s="23" t="s">
        <v>128</v>
      </c>
      <c r="B69" s="23">
        <v>12</v>
      </c>
      <c r="C69" s="23">
        <v>6</v>
      </c>
      <c r="D69" s="23">
        <v>21.2</v>
      </c>
      <c r="E69" s="23">
        <v>16.6</v>
      </c>
      <c r="F69" s="23">
        <v>3.07</v>
      </c>
      <c r="G69" s="23">
        <v>7.78</v>
      </c>
      <c r="H69" s="23">
        <v>4.34</v>
      </c>
      <c r="I69" s="23">
        <v>239</v>
      </c>
      <c r="J69" s="23">
        <v>30.1</v>
      </c>
      <c r="K69" s="23">
        <v>3.36</v>
      </c>
      <c r="L69" s="23">
        <v>379</v>
      </c>
      <c r="M69" s="23">
        <v>4.23</v>
      </c>
      <c r="N69" s="23">
        <v>98.6</v>
      </c>
      <c r="O69" s="23">
        <v>22.7</v>
      </c>
      <c r="P69" s="23">
        <v>2.16</v>
      </c>
    </row>
    <row r="70" spans="1:16" ht="15">
      <c r="A70" s="23" t="s">
        <v>129</v>
      </c>
      <c r="B70" s="23">
        <v>12</v>
      </c>
      <c r="C70" s="23">
        <v>6</v>
      </c>
      <c r="D70" s="23">
        <v>25.1</v>
      </c>
      <c r="E70" s="23">
        <v>19.7</v>
      </c>
      <c r="F70" s="23">
        <v>3.15</v>
      </c>
      <c r="G70" s="23">
        <v>7.78</v>
      </c>
      <c r="H70" s="23">
        <v>4.45</v>
      </c>
      <c r="I70" s="23">
        <v>280</v>
      </c>
      <c r="J70" s="23">
        <v>35.7</v>
      </c>
      <c r="K70" s="23">
        <v>3.34</v>
      </c>
      <c r="L70" s="23">
        <v>444</v>
      </c>
      <c r="M70" s="23">
        <v>4.21</v>
      </c>
      <c r="N70" s="23">
        <v>116</v>
      </c>
      <c r="O70" s="23">
        <v>26.1</v>
      </c>
      <c r="P70" s="23">
        <v>2.15</v>
      </c>
    </row>
    <row r="71" spans="1:16" ht="15">
      <c r="A71" s="23" t="s">
        <v>130</v>
      </c>
      <c r="B71" s="23">
        <v>12</v>
      </c>
      <c r="C71" s="23">
        <v>6</v>
      </c>
      <c r="D71" s="23">
        <v>29</v>
      </c>
      <c r="E71" s="23">
        <v>22.8</v>
      </c>
      <c r="F71" s="23">
        <v>3.21</v>
      </c>
      <c r="G71" s="23">
        <v>7.78</v>
      </c>
      <c r="H71" s="23">
        <v>4.54</v>
      </c>
      <c r="I71" s="23">
        <v>319</v>
      </c>
      <c r="J71" s="23">
        <v>41</v>
      </c>
      <c r="K71" s="23">
        <v>3.32</v>
      </c>
      <c r="L71" s="23">
        <v>505</v>
      </c>
      <c r="M71" s="23">
        <v>4.18</v>
      </c>
      <c r="N71" s="23">
        <v>133</v>
      </c>
      <c r="O71" s="23">
        <v>29.3</v>
      </c>
      <c r="P71" s="23">
        <v>2.14</v>
      </c>
    </row>
    <row r="72" spans="1:16" ht="15">
      <c r="A72" s="23" t="s">
        <v>131</v>
      </c>
      <c r="B72" s="23">
        <v>13</v>
      </c>
      <c r="C72" s="23">
        <v>6.5</v>
      </c>
      <c r="D72" s="23">
        <v>25.4</v>
      </c>
      <c r="E72" s="23">
        <v>19.9</v>
      </c>
      <c r="F72" s="23">
        <v>3.36</v>
      </c>
      <c r="G72" s="23">
        <v>8.49</v>
      </c>
      <c r="H72" s="23">
        <v>4.75</v>
      </c>
      <c r="I72" s="23">
        <v>341</v>
      </c>
      <c r="J72" s="23">
        <v>39.5</v>
      </c>
      <c r="K72" s="23">
        <v>3.66</v>
      </c>
      <c r="L72" s="23">
        <v>541</v>
      </c>
      <c r="M72" s="23">
        <v>4.62</v>
      </c>
      <c r="N72" s="23">
        <v>140</v>
      </c>
      <c r="O72" s="23">
        <v>29.5</v>
      </c>
      <c r="P72" s="23">
        <v>2.35</v>
      </c>
    </row>
    <row r="73" spans="1:16" ht="15">
      <c r="A73" s="23" t="s">
        <v>132</v>
      </c>
      <c r="B73" s="23">
        <v>13</v>
      </c>
      <c r="C73" s="23">
        <v>6.5</v>
      </c>
      <c r="D73" s="23">
        <v>27.5</v>
      </c>
      <c r="E73" s="23">
        <v>21.6</v>
      </c>
      <c r="F73" s="23">
        <v>3.4</v>
      </c>
      <c r="G73" s="23">
        <v>8.49</v>
      </c>
      <c r="H73" s="23">
        <v>4.8</v>
      </c>
      <c r="I73" s="23">
        <v>368</v>
      </c>
      <c r="J73" s="23">
        <v>42.7</v>
      </c>
      <c r="K73" s="23">
        <v>3.65</v>
      </c>
      <c r="L73" s="23">
        <v>584</v>
      </c>
      <c r="M73" s="23">
        <v>4.6</v>
      </c>
      <c r="N73" s="23">
        <v>152</v>
      </c>
      <c r="O73" s="23">
        <v>31.6</v>
      </c>
      <c r="P73" s="23">
        <v>2.35</v>
      </c>
    </row>
    <row r="74" spans="1:16" ht="15">
      <c r="A74" s="23" t="s">
        <v>133</v>
      </c>
      <c r="B74" s="23">
        <v>13</v>
      </c>
      <c r="C74" s="23">
        <v>6.5</v>
      </c>
      <c r="D74" s="23">
        <v>29.7</v>
      </c>
      <c r="E74" s="23">
        <v>23.3</v>
      </c>
      <c r="F74" s="23">
        <v>3.44</v>
      </c>
      <c r="G74" s="23">
        <v>8.49</v>
      </c>
      <c r="H74" s="23">
        <v>4.86</v>
      </c>
      <c r="I74" s="23">
        <v>394</v>
      </c>
      <c r="J74" s="23">
        <v>46</v>
      </c>
      <c r="K74" s="23">
        <v>3.64</v>
      </c>
      <c r="L74" s="23">
        <v>625</v>
      </c>
      <c r="M74" s="23">
        <v>4.59</v>
      </c>
      <c r="N74" s="23">
        <v>162</v>
      </c>
      <c r="O74" s="23">
        <v>33.3</v>
      </c>
      <c r="P74" s="23">
        <v>2.34</v>
      </c>
    </row>
    <row r="75" spans="1:16" ht="15">
      <c r="A75" s="23" t="s">
        <v>134</v>
      </c>
      <c r="B75" s="23">
        <v>13</v>
      </c>
      <c r="C75" s="23">
        <v>6.5</v>
      </c>
      <c r="D75" s="23">
        <v>33.9</v>
      </c>
      <c r="E75" s="23">
        <v>26.6</v>
      </c>
      <c r="F75" s="23">
        <v>3.51</v>
      </c>
      <c r="G75" s="23">
        <v>8.49</v>
      </c>
      <c r="H75" s="23">
        <v>4.96</v>
      </c>
      <c r="I75" s="23">
        <v>446</v>
      </c>
      <c r="J75" s="23">
        <v>52.5</v>
      </c>
      <c r="K75" s="23">
        <v>3.63</v>
      </c>
      <c r="L75" s="23">
        <v>705</v>
      </c>
      <c r="M75" s="23">
        <v>4.56</v>
      </c>
      <c r="N75" s="23">
        <v>186</v>
      </c>
      <c r="O75" s="23">
        <v>37.5</v>
      </c>
      <c r="P75" s="23">
        <v>2.34</v>
      </c>
    </row>
    <row r="76" spans="1:16" ht="15">
      <c r="A76" s="23" t="s">
        <v>135</v>
      </c>
      <c r="B76" s="23">
        <v>14</v>
      </c>
      <c r="C76" s="23">
        <v>7</v>
      </c>
      <c r="D76" s="23">
        <v>30</v>
      </c>
      <c r="E76" s="23">
        <v>23.6</v>
      </c>
      <c r="F76" s="23">
        <v>3.64</v>
      </c>
      <c r="G76" s="23">
        <v>9.19</v>
      </c>
      <c r="H76" s="23">
        <v>5.15</v>
      </c>
      <c r="I76" s="23">
        <v>472</v>
      </c>
      <c r="J76" s="23">
        <v>50.4</v>
      </c>
      <c r="K76" s="23">
        <v>3.97</v>
      </c>
      <c r="L76" s="23">
        <v>750</v>
      </c>
      <c r="M76" s="23">
        <v>5</v>
      </c>
      <c r="N76" s="23">
        <v>194</v>
      </c>
      <c r="O76" s="23">
        <v>37.7</v>
      </c>
      <c r="P76" s="23">
        <v>2.54</v>
      </c>
    </row>
    <row r="77" spans="1:16" ht="15">
      <c r="A77" s="23" t="s">
        <v>136</v>
      </c>
      <c r="B77" s="23">
        <v>14</v>
      </c>
      <c r="C77" s="23">
        <v>7</v>
      </c>
      <c r="D77" s="23">
        <v>34.7</v>
      </c>
      <c r="E77" s="23">
        <v>27.2</v>
      </c>
      <c r="F77" s="23">
        <v>3.72</v>
      </c>
      <c r="G77" s="23">
        <v>9.19</v>
      </c>
      <c r="H77" s="23">
        <v>5.26</v>
      </c>
      <c r="I77" s="23">
        <v>540</v>
      </c>
      <c r="J77" s="23">
        <v>58.2</v>
      </c>
      <c r="K77" s="23">
        <v>3.94</v>
      </c>
      <c r="L77" s="23">
        <v>857</v>
      </c>
      <c r="M77" s="23">
        <v>4.97</v>
      </c>
      <c r="N77" s="23">
        <v>223</v>
      </c>
      <c r="O77" s="23">
        <v>42.4</v>
      </c>
      <c r="P77" s="23">
        <v>2.53</v>
      </c>
    </row>
    <row r="78" spans="1:16" ht="15">
      <c r="A78" s="23" t="s">
        <v>137</v>
      </c>
      <c r="B78" s="23">
        <v>14</v>
      </c>
      <c r="C78" s="23">
        <v>7</v>
      </c>
      <c r="D78" s="23">
        <v>39.3</v>
      </c>
      <c r="E78" s="23">
        <v>30.9</v>
      </c>
      <c r="F78" s="23">
        <v>3.8</v>
      </c>
      <c r="G78" s="23">
        <v>9.19</v>
      </c>
      <c r="H78" s="23">
        <v>5.37</v>
      </c>
      <c r="I78" s="23">
        <v>605</v>
      </c>
      <c r="J78" s="23">
        <v>65.8</v>
      </c>
      <c r="K78" s="23">
        <v>3.92</v>
      </c>
      <c r="L78" s="23">
        <v>959</v>
      </c>
      <c r="M78" s="23">
        <v>4.94</v>
      </c>
      <c r="N78" s="23">
        <v>251</v>
      </c>
      <c r="O78" s="23">
        <v>46.7</v>
      </c>
      <c r="P78" s="23">
        <v>2.52</v>
      </c>
    </row>
    <row r="79" spans="1:16" ht="15">
      <c r="A79" s="23" t="s">
        <v>138</v>
      </c>
      <c r="B79" s="23">
        <v>15</v>
      </c>
      <c r="C79" s="23">
        <v>7.5</v>
      </c>
      <c r="D79" s="23">
        <v>35</v>
      </c>
      <c r="E79" s="23">
        <v>27.5</v>
      </c>
      <c r="F79" s="23">
        <v>3.92</v>
      </c>
      <c r="G79" s="23">
        <v>9.9</v>
      </c>
      <c r="H79" s="23">
        <v>5.54</v>
      </c>
      <c r="I79" s="23">
        <v>638</v>
      </c>
      <c r="J79" s="23">
        <v>63.3</v>
      </c>
      <c r="K79" s="23">
        <v>4.27</v>
      </c>
      <c r="L79" s="23">
        <v>1010</v>
      </c>
      <c r="M79" s="23">
        <v>5.38</v>
      </c>
      <c r="N79" s="23">
        <v>262</v>
      </c>
      <c r="O79" s="23">
        <v>47.3</v>
      </c>
      <c r="P79" s="23">
        <v>2.74</v>
      </c>
    </row>
    <row r="80" spans="1:16" ht="15">
      <c r="A80" s="23" t="s">
        <v>139</v>
      </c>
      <c r="B80" s="23">
        <v>15</v>
      </c>
      <c r="C80" s="23">
        <v>7.5</v>
      </c>
      <c r="D80" s="23">
        <v>40</v>
      </c>
      <c r="E80" s="23">
        <v>31.4</v>
      </c>
      <c r="F80" s="23">
        <v>4</v>
      </c>
      <c r="G80" s="23">
        <v>9.9</v>
      </c>
      <c r="H80" s="23">
        <v>5.66</v>
      </c>
      <c r="I80" s="23">
        <v>723</v>
      </c>
      <c r="J80" s="23">
        <v>72.3</v>
      </c>
      <c r="K80" s="23">
        <v>4.25</v>
      </c>
      <c r="L80" s="23">
        <v>1150</v>
      </c>
      <c r="M80" s="23">
        <v>5.36</v>
      </c>
      <c r="N80" s="23">
        <v>298</v>
      </c>
      <c r="O80" s="23">
        <v>52.7</v>
      </c>
      <c r="P80" s="23">
        <v>2.73</v>
      </c>
    </row>
    <row r="81" spans="1:16" ht="15">
      <c r="A81" s="23" t="s">
        <v>140</v>
      </c>
      <c r="B81" s="23">
        <v>16</v>
      </c>
      <c r="C81" s="23">
        <v>8</v>
      </c>
      <c r="D81" s="23">
        <v>34.8</v>
      </c>
      <c r="E81" s="23">
        <v>27.3</v>
      </c>
      <c r="F81" s="23">
        <v>4.12</v>
      </c>
      <c r="G81" s="23">
        <v>10.6</v>
      </c>
      <c r="H81" s="23">
        <v>5.38</v>
      </c>
      <c r="I81" s="23">
        <v>737</v>
      </c>
      <c r="J81" s="23">
        <v>67.7</v>
      </c>
      <c r="K81" s="23">
        <v>4.6</v>
      </c>
      <c r="L81" s="23">
        <v>1170</v>
      </c>
      <c r="M81" s="23">
        <v>5.8</v>
      </c>
      <c r="N81" s="23">
        <v>303</v>
      </c>
      <c r="O81" s="23">
        <v>52</v>
      </c>
      <c r="P81" s="23">
        <v>2.95</v>
      </c>
    </row>
    <row r="82" spans="1:16" ht="15">
      <c r="A82" s="23" t="s">
        <v>141</v>
      </c>
      <c r="B82" s="23">
        <v>16</v>
      </c>
      <c r="C82" s="23">
        <v>8</v>
      </c>
      <c r="D82" s="23">
        <v>40.3</v>
      </c>
      <c r="E82" s="23">
        <v>31.6</v>
      </c>
      <c r="F82" s="23">
        <v>4.21</v>
      </c>
      <c r="G82" s="23">
        <v>10.6</v>
      </c>
      <c r="H82" s="23">
        <v>5.95</v>
      </c>
      <c r="I82" s="23">
        <v>845</v>
      </c>
      <c r="J82" s="23">
        <v>78.2</v>
      </c>
      <c r="K82" s="23">
        <v>4.58</v>
      </c>
      <c r="L82" s="23">
        <v>1340</v>
      </c>
      <c r="M82" s="23">
        <v>5.77</v>
      </c>
      <c r="N82" s="23">
        <v>347</v>
      </c>
      <c r="O82" s="23">
        <v>58.3</v>
      </c>
      <c r="P82" s="23">
        <v>2.94</v>
      </c>
    </row>
    <row r="83" spans="1:16" ht="15">
      <c r="A83" s="23" t="s">
        <v>142</v>
      </c>
      <c r="B83" s="23">
        <v>16</v>
      </c>
      <c r="C83" s="23">
        <v>8</v>
      </c>
      <c r="D83" s="23">
        <v>43</v>
      </c>
      <c r="E83" s="23">
        <v>33.8</v>
      </c>
      <c r="F83" s="23">
        <v>4.25</v>
      </c>
      <c r="G83" s="23">
        <v>10.6</v>
      </c>
      <c r="H83" s="23">
        <v>6.01</v>
      </c>
      <c r="I83" s="23">
        <v>898</v>
      </c>
      <c r="J83" s="23">
        <v>83.5</v>
      </c>
      <c r="K83" s="23">
        <v>4.57</v>
      </c>
      <c r="L83" s="23">
        <v>1430</v>
      </c>
      <c r="M83" s="23">
        <v>5.76</v>
      </c>
      <c r="N83" s="23">
        <v>370</v>
      </c>
      <c r="O83" s="23">
        <v>61.6</v>
      </c>
      <c r="P83" s="23">
        <v>2.93</v>
      </c>
    </row>
    <row r="84" spans="1:16" ht="15">
      <c r="A84" s="23" t="s">
        <v>143</v>
      </c>
      <c r="B84" s="23">
        <v>16</v>
      </c>
      <c r="C84" s="23">
        <v>8</v>
      </c>
      <c r="D84" s="23">
        <v>45.7</v>
      </c>
      <c r="E84" s="23">
        <v>35.9</v>
      </c>
      <c r="F84" s="23">
        <v>4.29</v>
      </c>
      <c r="G84" s="23">
        <v>10.6</v>
      </c>
      <c r="H84" s="23">
        <v>6.07</v>
      </c>
      <c r="I84" s="23">
        <v>949</v>
      </c>
      <c r="J84" s="23">
        <v>88.7</v>
      </c>
      <c r="K84" s="23">
        <v>4.56</v>
      </c>
      <c r="L84" s="23">
        <v>1510</v>
      </c>
      <c r="M84" s="23">
        <v>5.74</v>
      </c>
      <c r="N84" s="23">
        <v>391</v>
      </c>
      <c r="O84" s="23">
        <v>64.4</v>
      </c>
      <c r="P84" s="23">
        <v>2.93</v>
      </c>
    </row>
    <row r="85" spans="1:16" ht="15">
      <c r="A85" s="23" t="s">
        <v>144</v>
      </c>
      <c r="B85" s="23">
        <v>16</v>
      </c>
      <c r="C85" s="23">
        <v>8</v>
      </c>
      <c r="D85" s="23">
        <v>51</v>
      </c>
      <c r="E85" s="23">
        <v>40.1</v>
      </c>
      <c r="F85" s="23">
        <v>4.36</v>
      </c>
      <c r="G85" s="23">
        <v>10.6</v>
      </c>
      <c r="H85" s="23">
        <v>6.17</v>
      </c>
      <c r="I85" s="23">
        <v>1050</v>
      </c>
      <c r="J85" s="23">
        <v>99.3</v>
      </c>
      <c r="K85" s="23">
        <v>4.54</v>
      </c>
      <c r="L85" s="23">
        <v>1670</v>
      </c>
      <c r="M85" s="23">
        <v>5.7</v>
      </c>
      <c r="N85" s="23">
        <v>438</v>
      </c>
      <c r="O85" s="23">
        <v>71</v>
      </c>
      <c r="P85" s="23">
        <v>2.93</v>
      </c>
    </row>
    <row r="86" spans="1:16" ht="15">
      <c r="A86" s="23" t="s">
        <v>145</v>
      </c>
      <c r="B86" s="23">
        <v>16</v>
      </c>
      <c r="C86" s="23">
        <v>8</v>
      </c>
      <c r="D86" s="23">
        <v>56.3</v>
      </c>
      <c r="E86" s="23">
        <v>44.2</v>
      </c>
      <c r="F86" s="23">
        <v>4.44</v>
      </c>
      <c r="G86" s="23">
        <v>10.6</v>
      </c>
      <c r="H86" s="23">
        <v>6.28</v>
      </c>
      <c r="I86" s="23">
        <v>1150</v>
      </c>
      <c r="J86" s="23">
        <v>109</v>
      </c>
      <c r="K86" s="23">
        <v>4.51</v>
      </c>
      <c r="L86" s="23">
        <v>1820</v>
      </c>
      <c r="M86" s="23">
        <v>5.68</v>
      </c>
      <c r="N86" s="23">
        <v>477</v>
      </c>
      <c r="O86" s="23">
        <v>76</v>
      </c>
      <c r="P86" s="23">
        <v>2.91</v>
      </c>
    </row>
    <row r="87" spans="1:16" ht="15">
      <c r="A87" s="23" t="s">
        <v>146</v>
      </c>
      <c r="B87" s="23">
        <v>17</v>
      </c>
      <c r="C87" s="23">
        <v>8.5</v>
      </c>
      <c r="D87" s="23">
        <v>46.1</v>
      </c>
      <c r="E87" s="23">
        <v>36.2</v>
      </c>
      <c r="F87" s="23">
        <v>4.49</v>
      </c>
      <c r="G87" s="23">
        <v>11.3</v>
      </c>
      <c r="H87" s="23">
        <v>6.35</v>
      </c>
      <c r="I87" s="23">
        <v>1100</v>
      </c>
      <c r="J87" s="23">
        <v>95.6</v>
      </c>
      <c r="K87" s="23">
        <v>4.88</v>
      </c>
      <c r="L87" s="23">
        <v>1750</v>
      </c>
      <c r="M87" s="23">
        <v>6.15</v>
      </c>
      <c r="N87" s="23">
        <v>453</v>
      </c>
      <c r="O87" s="23">
        <v>71.3</v>
      </c>
      <c r="P87" s="23">
        <v>3.14</v>
      </c>
    </row>
    <row r="88" spans="1:16" ht="15">
      <c r="A88" s="23" t="s">
        <v>147</v>
      </c>
      <c r="B88" s="23">
        <v>17</v>
      </c>
      <c r="C88" s="23">
        <v>8.5</v>
      </c>
      <c r="D88" s="23">
        <v>51.8</v>
      </c>
      <c r="E88" s="23">
        <v>40.7</v>
      </c>
      <c r="F88" s="23">
        <v>4.57</v>
      </c>
      <c r="G88" s="23">
        <v>11.3</v>
      </c>
      <c r="H88" s="23">
        <v>6.46</v>
      </c>
      <c r="I88" s="23">
        <v>1230</v>
      </c>
      <c r="J88" s="23">
        <v>108</v>
      </c>
      <c r="K88" s="23">
        <v>4.86</v>
      </c>
      <c r="L88" s="23">
        <v>1950</v>
      </c>
      <c r="M88" s="23">
        <v>6.13</v>
      </c>
      <c r="N88" s="23">
        <v>506</v>
      </c>
      <c r="O88" s="23">
        <v>78.3</v>
      </c>
      <c r="P88" s="23">
        <v>3.13</v>
      </c>
    </row>
    <row r="89" spans="1:16" ht="15">
      <c r="A89" s="23" t="s">
        <v>148</v>
      </c>
      <c r="B89" s="23">
        <v>17</v>
      </c>
      <c r="C89" s="23">
        <v>8.5</v>
      </c>
      <c r="D89" s="23">
        <v>57.5</v>
      </c>
      <c r="E89" s="23">
        <v>45.1</v>
      </c>
      <c r="F89" s="23">
        <v>4.65</v>
      </c>
      <c r="G89" s="23">
        <v>11.3</v>
      </c>
      <c r="H89" s="23">
        <v>6.58</v>
      </c>
      <c r="I89" s="23">
        <v>1350</v>
      </c>
      <c r="J89" s="23">
        <v>118</v>
      </c>
      <c r="K89" s="23">
        <v>4.84</v>
      </c>
      <c r="L89" s="23">
        <v>2140</v>
      </c>
      <c r="M89" s="23">
        <v>6.1</v>
      </c>
      <c r="N89" s="23">
        <v>558</v>
      </c>
      <c r="O89" s="23">
        <v>84.8</v>
      </c>
      <c r="P89" s="23">
        <v>3.12</v>
      </c>
    </row>
    <row r="90" spans="1:16" ht="15">
      <c r="A90" s="23" t="s">
        <v>149</v>
      </c>
      <c r="B90" s="23">
        <v>18</v>
      </c>
      <c r="C90" s="23">
        <v>9</v>
      </c>
      <c r="D90" s="23">
        <v>55.4</v>
      </c>
      <c r="E90" s="23">
        <v>43.5</v>
      </c>
      <c r="F90" s="23">
        <v>5.02</v>
      </c>
      <c r="G90" s="23">
        <v>12.7</v>
      </c>
      <c r="H90" s="23">
        <v>7.11</v>
      </c>
      <c r="I90" s="23">
        <v>1680</v>
      </c>
      <c r="J90" s="23">
        <v>130</v>
      </c>
      <c r="K90" s="23">
        <v>5.51</v>
      </c>
      <c r="L90" s="23">
        <v>2690</v>
      </c>
      <c r="M90" s="23">
        <v>6.96</v>
      </c>
      <c r="N90" s="23">
        <v>679</v>
      </c>
      <c r="O90" s="23">
        <v>95.5</v>
      </c>
      <c r="P90" s="23">
        <v>3.5</v>
      </c>
    </row>
    <row r="91" spans="1:16" ht="15">
      <c r="A91" s="23" t="s">
        <v>150</v>
      </c>
      <c r="B91" s="23">
        <v>18</v>
      </c>
      <c r="C91" s="23">
        <v>9</v>
      </c>
      <c r="D91" s="23">
        <v>61.9</v>
      </c>
      <c r="E91" s="23">
        <v>48.6</v>
      </c>
      <c r="F91" s="23">
        <v>5.1</v>
      </c>
      <c r="G91" s="23">
        <v>12.7</v>
      </c>
      <c r="H91" s="23">
        <v>7.22</v>
      </c>
      <c r="I91" s="23">
        <v>1870</v>
      </c>
      <c r="J91" s="23">
        <v>145</v>
      </c>
      <c r="K91" s="23">
        <v>5.49</v>
      </c>
      <c r="L91" s="23">
        <v>2970</v>
      </c>
      <c r="M91" s="23">
        <v>6.93</v>
      </c>
      <c r="N91" s="23">
        <v>757</v>
      </c>
      <c r="O91" s="23">
        <v>105</v>
      </c>
      <c r="P91" s="23">
        <v>3.49</v>
      </c>
    </row>
    <row r="92" spans="1:16" ht="15">
      <c r="A92" s="23" t="s">
        <v>151</v>
      </c>
      <c r="B92" s="23">
        <v>18</v>
      </c>
      <c r="C92" s="23">
        <v>9</v>
      </c>
      <c r="D92" s="23">
        <v>68.4</v>
      </c>
      <c r="E92" s="23">
        <v>53.7</v>
      </c>
      <c r="F92" s="23">
        <v>5.18</v>
      </c>
      <c r="G92" s="23">
        <v>12.7</v>
      </c>
      <c r="H92" s="23">
        <v>7.33</v>
      </c>
      <c r="I92" s="23">
        <v>2040</v>
      </c>
      <c r="J92" s="23">
        <v>160</v>
      </c>
      <c r="K92" s="23">
        <v>5.47</v>
      </c>
      <c r="L92" s="23">
        <v>3260</v>
      </c>
      <c r="M92" s="23">
        <v>6.9</v>
      </c>
      <c r="N92" s="23">
        <v>830</v>
      </c>
      <c r="O92" s="23">
        <v>113</v>
      </c>
      <c r="P92" s="23">
        <v>3.49</v>
      </c>
    </row>
    <row r="93" spans="1:16" ht="15">
      <c r="A93" s="23" t="s">
        <v>152</v>
      </c>
      <c r="B93" s="23">
        <v>18</v>
      </c>
      <c r="C93" s="23">
        <v>9</v>
      </c>
      <c r="D93" s="23">
        <v>74.7</v>
      </c>
      <c r="E93" s="23">
        <v>58.6</v>
      </c>
      <c r="F93" s="23">
        <v>5.26</v>
      </c>
      <c r="G93" s="23">
        <v>12.7</v>
      </c>
      <c r="H93" s="23">
        <v>7.44</v>
      </c>
      <c r="I93" s="23">
        <v>2210</v>
      </c>
      <c r="J93" s="23">
        <v>174</v>
      </c>
      <c r="K93" s="23">
        <v>5.44</v>
      </c>
      <c r="L93" s="23">
        <v>3510</v>
      </c>
      <c r="M93" s="23">
        <v>6.86</v>
      </c>
      <c r="N93" s="23">
        <v>918</v>
      </c>
      <c r="O93" s="23">
        <v>123</v>
      </c>
      <c r="P93" s="23">
        <v>3.5</v>
      </c>
    </row>
    <row r="94" spans="1:16" ht="15">
      <c r="A94" s="23" t="s">
        <v>153</v>
      </c>
      <c r="B94" s="23">
        <v>18</v>
      </c>
      <c r="C94" s="23">
        <v>9</v>
      </c>
      <c r="D94" s="23">
        <v>61.8</v>
      </c>
      <c r="E94" s="23">
        <v>48.5</v>
      </c>
      <c r="F94" s="23">
        <v>5.52</v>
      </c>
      <c r="G94" s="23">
        <v>14.1</v>
      </c>
      <c r="H94" s="23">
        <v>7.8</v>
      </c>
      <c r="I94" s="23">
        <v>2340</v>
      </c>
      <c r="J94" s="23">
        <v>162</v>
      </c>
      <c r="K94" s="23">
        <v>6.15</v>
      </c>
      <c r="L94" s="23">
        <v>3740</v>
      </c>
      <c r="M94" s="23">
        <v>7.78</v>
      </c>
      <c r="N94" s="23">
        <v>943</v>
      </c>
      <c r="O94" s="23">
        <v>121</v>
      </c>
      <c r="P94" s="23">
        <v>3.91</v>
      </c>
    </row>
    <row r="95" spans="1:16" ht="15">
      <c r="A95" s="23" t="s">
        <v>154</v>
      </c>
      <c r="B95" s="23">
        <v>18</v>
      </c>
      <c r="C95" s="23">
        <v>9</v>
      </c>
      <c r="D95" s="23">
        <v>69.1</v>
      </c>
      <c r="E95" s="23">
        <v>54.3</v>
      </c>
      <c r="F95" s="23">
        <v>5.6</v>
      </c>
      <c r="G95" s="23">
        <v>14.1</v>
      </c>
      <c r="H95" s="23">
        <v>7.92</v>
      </c>
      <c r="I95" s="23">
        <v>2600</v>
      </c>
      <c r="J95" s="23">
        <v>181</v>
      </c>
      <c r="K95" s="23">
        <v>6.13</v>
      </c>
      <c r="L95" s="23">
        <v>4150</v>
      </c>
      <c r="M95" s="23">
        <v>7.75</v>
      </c>
      <c r="N95" s="23">
        <v>1050</v>
      </c>
      <c r="O95" s="23">
        <v>133</v>
      </c>
      <c r="P95" s="23">
        <v>3.9</v>
      </c>
    </row>
    <row r="96" spans="1:16" ht="15">
      <c r="A96" s="23" t="s">
        <v>155</v>
      </c>
      <c r="B96" s="23">
        <v>18</v>
      </c>
      <c r="C96" s="23">
        <v>9</v>
      </c>
      <c r="D96" s="23">
        <v>76.4</v>
      </c>
      <c r="E96" s="23">
        <v>59.9</v>
      </c>
      <c r="F96" s="23">
        <v>5.68</v>
      </c>
      <c r="G96" s="23">
        <v>14.1</v>
      </c>
      <c r="H96" s="23">
        <v>8.04</v>
      </c>
      <c r="I96" s="23">
        <v>2850</v>
      </c>
      <c r="J96" s="23">
        <v>199</v>
      </c>
      <c r="K96" s="23">
        <v>6.11</v>
      </c>
      <c r="L96" s="23">
        <v>4540</v>
      </c>
      <c r="M96" s="23">
        <v>7.72</v>
      </c>
      <c r="N96" s="23">
        <v>1160</v>
      </c>
      <c r="O96" s="23">
        <v>144</v>
      </c>
      <c r="P96" s="23">
        <v>3.89</v>
      </c>
    </row>
    <row r="97" spans="1:16" ht="15">
      <c r="A97" s="23" t="s">
        <v>156</v>
      </c>
      <c r="B97" s="23">
        <v>18</v>
      </c>
      <c r="C97" s="23">
        <v>9</v>
      </c>
      <c r="D97" s="23">
        <v>90.6</v>
      </c>
      <c r="E97" s="23">
        <v>71.1</v>
      </c>
      <c r="F97" s="23">
        <v>5.84</v>
      </c>
      <c r="G97" s="23">
        <v>14.1</v>
      </c>
      <c r="H97" s="23">
        <v>8.26</v>
      </c>
      <c r="I97" s="23">
        <v>3330</v>
      </c>
      <c r="J97" s="23">
        <v>235</v>
      </c>
      <c r="K97" s="23">
        <v>6.06</v>
      </c>
      <c r="L97" s="23">
        <v>5280</v>
      </c>
      <c r="M97" s="23">
        <v>7.64</v>
      </c>
      <c r="N97" s="23">
        <v>1380</v>
      </c>
      <c r="O97" s="23">
        <v>167</v>
      </c>
      <c r="P97" s="23">
        <v>3.9</v>
      </c>
    </row>
    <row r="98" spans="1:16" ht="15">
      <c r="A98" s="23" t="s">
        <v>157</v>
      </c>
      <c r="B98" s="23">
        <v>18</v>
      </c>
      <c r="C98" s="23">
        <v>9</v>
      </c>
      <c r="D98" s="23">
        <v>105</v>
      </c>
      <c r="E98" s="23">
        <v>82</v>
      </c>
      <c r="F98" s="23">
        <v>5.99</v>
      </c>
      <c r="G98" s="23">
        <v>14.1</v>
      </c>
      <c r="H98" s="23">
        <v>8.47</v>
      </c>
      <c r="I98" s="23">
        <v>3780</v>
      </c>
      <c r="J98" s="23">
        <v>270</v>
      </c>
      <c r="K98" s="23">
        <v>6.02</v>
      </c>
      <c r="L98" s="23">
        <v>5990</v>
      </c>
      <c r="M98" s="23">
        <v>7.57</v>
      </c>
      <c r="N98" s="23">
        <v>1580</v>
      </c>
      <c r="O98" s="23">
        <v>186</v>
      </c>
      <c r="P98" s="23">
        <v>3.89</v>
      </c>
    </row>
  </sheetData>
  <sheetProtection sheet="1"/>
  <dataValidations count="1">
    <dataValidation type="list" allowBlank="1" showInputMessage="1" showErrorMessage="1" sqref="A3">
      <formula1>$A$5:$A$100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8"/>
  <sheetViews>
    <sheetView rightToLeft="1" zoomScale="85" zoomScaleNormal="85" zoomScalePageLayoutView="0" workbookViewId="0" topLeftCell="A1">
      <pane ySplit="3" topLeftCell="A4" activePane="bottomLeft" state="frozen"/>
      <selection pane="topLeft" activeCell="J14" sqref="J14"/>
      <selection pane="bottomLeft" activeCell="T74" sqref="T74"/>
    </sheetView>
  </sheetViews>
  <sheetFormatPr defaultColWidth="9.140625" defaultRowHeight="15"/>
  <cols>
    <col min="1" max="1" width="13.28125" style="14" bestFit="1" customWidth="1"/>
    <col min="2" max="2" width="4.8515625" style="14" customWidth="1"/>
    <col min="3" max="3" width="3.8515625" style="14" customWidth="1"/>
    <col min="4" max="7" width="4.8515625" style="14" customWidth="1"/>
    <col min="8" max="8" width="5.8515625" style="14" customWidth="1"/>
    <col min="9" max="9" width="5.421875" style="14" bestFit="1" customWidth="1"/>
    <col min="10" max="14" width="4.8515625" style="14" customWidth="1"/>
    <col min="15" max="15" width="5.421875" style="14" bestFit="1" customWidth="1"/>
    <col min="16" max="19" width="4.8515625" style="14" customWidth="1"/>
    <col min="20" max="16384" width="9.140625" style="14" customWidth="1"/>
  </cols>
  <sheetData>
    <row r="1" spans="1:19" ht="18">
      <c r="A1" s="40" t="s">
        <v>158</v>
      </c>
      <c r="B1" s="17" t="s">
        <v>48</v>
      </c>
      <c r="C1" s="17" t="s">
        <v>26</v>
      </c>
      <c r="D1" s="16" t="s">
        <v>49</v>
      </c>
      <c r="E1" s="17" t="s">
        <v>9</v>
      </c>
      <c r="F1" s="17" t="s">
        <v>159</v>
      </c>
      <c r="G1" s="17" t="s">
        <v>160</v>
      </c>
      <c r="H1" s="48" t="s">
        <v>161</v>
      </c>
      <c r="I1" s="16" t="s">
        <v>163</v>
      </c>
      <c r="J1" s="16" t="s">
        <v>164</v>
      </c>
      <c r="K1" s="16" t="s">
        <v>165</v>
      </c>
      <c r="L1" s="17" t="s">
        <v>166</v>
      </c>
      <c r="M1" s="17" t="s">
        <v>167</v>
      </c>
      <c r="N1" s="17" t="s">
        <v>168</v>
      </c>
      <c r="O1" s="16" t="s">
        <v>60</v>
      </c>
      <c r="P1" s="16" t="s">
        <v>61</v>
      </c>
      <c r="Q1" s="17" t="s">
        <v>62</v>
      </c>
      <c r="R1" s="17" t="s">
        <v>64</v>
      </c>
      <c r="S1" s="17" t="s">
        <v>169</v>
      </c>
    </row>
    <row r="2" spans="1:19" ht="30">
      <c r="A2" s="40" t="s">
        <v>18</v>
      </c>
      <c r="B2" s="17" t="s">
        <v>18</v>
      </c>
      <c r="C2" s="17" t="s">
        <v>18</v>
      </c>
      <c r="D2" s="16" t="s">
        <v>50</v>
      </c>
      <c r="E2" s="17" t="s">
        <v>20</v>
      </c>
      <c r="F2" s="17" t="s">
        <v>23</v>
      </c>
      <c r="G2" s="17" t="s">
        <v>23</v>
      </c>
      <c r="H2" s="48"/>
      <c r="I2" s="16" t="s">
        <v>56</v>
      </c>
      <c r="J2" s="16" t="s">
        <v>58</v>
      </c>
      <c r="K2" s="16" t="s">
        <v>23</v>
      </c>
      <c r="L2" s="17" t="s">
        <v>56</v>
      </c>
      <c r="M2" s="17" t="s">
        <v>58</v>
      </c>
      <c r="N2" s="17" t="s">
        <v>23</v>
      </c>
      <c r="O2" s="16" t="s">
        <v>56</v>
      </c>
      <c r="P2" s="16" t="s">
        <v>23</v>
      </c>
      <c r="Q2" s="17" t="s">
        <v>56</v>
      </c>
      <c r="R2" s="17" t="s">
        <v>23</v>
      </c>
      <c r="S2" s="17" t="s">
        <v>18</v>
      </c>
    </row>
    <row r="3" spans="1:19" ht="15">
      <c r="A3" s="42" t="s">
        <v>243</v>
      </c>
      <c r="B3" s="39">
        <f>VLOOKUP($A$3,$A$5:$S$100,2,0)</f>
        <v>15</v>
      </c>
      <c r="C3" s="39">
        <f>VLOOKUP($A$3,$A$5:$S$100,3,0)</f>
        <v>7.5</v>
      </c>
      <c r="D3" s="39">
        <f>VLOOKUP($A$3,$A$5:$S$100,4,0)</f>
        <v>52.1</v>
      </c>
      <c r="E3" s="39">
        <f>VLOOKUP($A$3,$A$5:$S$100,5,0)</f>
        <v>40.9</v>
      </c>
      <c r="F3" s="39">
        <f>VLOOKUP($A$3,$A$5:$S$100,6,0)</f>
        <v>9.74</v>
      </c>
      <c r="G3" s="39">
        <f>VLOOKUP($A$3,$A$5:$S$100,7,0)</f>
        <v>1.81</v>
      </c>
      <c r="H3" s="39">
        <f>VLOOKUP($A$3,$A$5:$S$100,8,0)</f>
        <v>0.15</v>
      </c>
      <c r="I3" s="39">
        <f>VLOOKUP($A$3,$A$5:$S$100,9,0)</f>
        <v>3330</v>
      </c>
      <c r="J3" s="39">
        <f>VLOOKUP($A$3,$A$5:$S$100,10,0)</f>
        <v>218</v>
      </c>
      <c r="K3" s="39">
        <f>VLOOKUP($A$3,$A$5:$S$100,11,0)</f>
        <v>8</v>
      </c>
      <c r="L3" s="39">
        <f>VLOOKUP($A$3,$A$5:$S$100,12,0)</f>
        <v>242</v>
      </c>
      <c r="M3" s="39">
        <f>VLOOKUP($A$3,$A$5:$S$100,13,0)</f>
        <v>33.6</v>
      </c>
      <c r="N3" s="39">
        <f>VLOOKUP($A$3,$A$5:$S$100,14,0)</f>
        <v>2.16</v>
      </c>
      <c r="O3" s="39">
        <f>VLOOKUP($A$3,$A$5:$S$100,15,0)</f>
        <v>3400</v>
      </c>
      <c r="P3" s="39">
        <f>VLOOKUP($A$3,$A$5:$S$100,16,0)</f>
        <v>8.08</v>
      </c>
      <c r="Q3" s="39">
        <f>VLOOKUP($A$3,$A$5:$S$100,17,0)</f>
        <v>171</v>
      </c>
      <c r="R3" s="39">
        <f>VLOOKUP($A$3,$A$5:$S$100,18,0)</f>
        <v>1.81</v>
      </c>
      <c r="S3" s="39">
        <f>VLOOKUP($A$3,$A$5:$S$100,19,0)</f>
        <v>118</v>
      </c>
    </row>
    <row r="5" spans="1:19" ht="15">
      <c r="A5" s="15" t="s">
        <v>162</v>
      </c>
      <c r="B5" s="15">
        <v>3.5</v>
      </c>
      <c r="C5" s="15">
        <v>2</v>
      </c>
      <c r="D5" s="15">
        <v>1.42</v>
      </c>
      <c r="E5" s="15">
        <v>1.11</v>
      </c>
      <c r="F5" s="15">
        <v>0.99</v>
      </c>
      <c r="G5" s="15">
        <v>0.5</v>
      </c>
      <c r="H5" s="15">
        <v>0.431</v>
      </c>
      <c r="I5" s="15">
        <v>1.25</v>
      </c>
      <c r="J5" s="15">
        <v>0.62</v>
      </c>
      <c r="K5" s="15">
        <v>0.94</v>
      </c>
      <c r="L5" s="15">
        <v>0.44</v>
      </c>
      <c r="M5" s="15">
        <v>0.29</v>
      </c>
      <c r="N5" s="15">
        <v>0.56</v>
      </c>
      <c r="O5" s="15">
        <v>1.43</v>
      </c>
      <c r="P5" s="15">
        <v>1</v>
      </c>
      <c r="Q5" s="15">
        <v>0.25</v>
      </c>
      <c r="R5" s="15">
        <v>0.42</v>
      </c>
      <c r="S5" s="15">
        <v>5.2</v>
      </c>
    </row>
    <row r="6" spans="1:19" ht="15">
      <c r="A6" s="15" t="s">
        <v>170</v>
      </c>
      <c r="B6" s="15">
        <v>3.5</v>
      </c>
      <c r="C6" s="15">
        <v>2</v>
      </c>
      <c r="D6" s="15">
        <v>1.85</v>
      </c>
      <c r="E6" s="15">
        <v>1.45</v>
      </c>
      <c r="F6" s="15">
        <v>1.03</v>
      </c>
      <c r="G6" s="15">
        <v>0.54</v>
      </c>
      <c r="H6" s="15">
        <v>0.423</v>
      </c>
      <c r="I6" s="15">
        <v>1.59</v>
      </c>
      <c r="J6" s="15">
        <v>0.81</v>
      </c>
      <c r="K6" s="15">
        <v>0.93</v>
      </c>
      <c r="L6" s="15">
        <v>0.55</v>
      </c>
      <c r="M6" s="15">
        <v>0.38</v>
      </c>
      <c r="N6" s="15">
        <v>0.55</v>
      </c>
      <c r="O6" s="15">
        <v>1.81</v>
      </c>
      <c r="P6" s="15">
        <v>0.99</v>
      </c>
      <c r="Q6" s="15">
        <v>0.33</v>
      </c>
      <c r="R6" s="15">
        <v>0.42</v>
      </c>
      <c r="S6" s="15">
        <v>4.2</v>
      </c>
    </row>
    <row r="7" spans="1:19" ht="15">
      <c r="A7" s="15" t="s">
        <v>171</v>
      </c>
      <c r="B7" s="15">
        <v>3.5</v>
      </c>
      <c r="C7" s="15">
        <v>2</v>
      </c>
      <c r="D7" s="15">
        <v>1.72</v>
      </c>
      <c r="E7" s="15">
        <v>1.35</v>
      </c>
      <c r="F7" s="15">
        <v>1.43</v>
      </c>
      <c r="G7" s="15">
        <v>0.44</v>
      </c>
      <c r="H7" s="15">
        <v>0.259</v>
      </c>
      <c r="I7" s="15">
        <v>2.79</v>
      </c>
      <c r="J7" s="15">
        <v>1.08</v>
      </c>
      <c r="K7" s="15">
        <v>1.27</v>
      </c>
      <c r="L7" s="15">
        <v>0.47</v>
      </c>
      <c r="M7" s="15">
        <v>0.3</v>
      </c>
      <c r="N7" s="15">
        <v>0.52</v>
      </c>
      <c r="O7" s="15">
        <v>2.96</v>
      </c>
      <c r="P7" s="15">
        <v>1.31</v>
      </c>
      <c r="Q7" s="15">
        <v>0.3</v>
      </c>
      <c r="R7" s="15">
        <v>0.42</v>
      </c>
      <c r="S7" s="15">
        <v>14.6</v>
      </c>
    </row>
    <row r="8" spans="1:19" ht="15">
      <c r="A8" s="15" t="s">
        <v>172</v>
      </c>
      <c r="B8" s="15">
        <v>3.5</v>
      </c>
      <c r="C8" s="15">
        <v>2</v>
      </c>
      <c r="D8" s="15">
        <v>2.25</v>
      </c>
      <c r="E8" s="15">
        <v>1.77</v>
      </c>
      <c r="F8" s="15">
        <v>1.47</v>
      </c>
      <c r="G8" s="15">
        <v>0.48</v>
      </c>
      <c r="H8" s="15">
        <v>0.252</v>
      </c>
      <c r="I8" s="15">
        <v>3.59</v>
      </c>
      <c r="J8" s="15">
        <v>1.42</v>
      </c>
      <c r="K8" s="15">
        <v>1.26</v>
      </c>
      <c r="L8" s="15">
        <v>0.6</v>
      </c>
      <c r="M8" s="15">
        <v>0.39</v>
      </c>
      <c r="N8" s="15">
        <v>0.52</v>
      </c>
      <c r="O8" s="15">
        <v>3.79</v>
      </c>
      <c r="P8" s="15">
        <v>1.3</v>
      </c>
      <c r="Q8" s="15">
        <v>0.39</v>
      </c>
      <c r="R8" s="15">
        <v>0.42</v>
      </c>
      <c r="S8" s="15">
        <v>13.8</v>
      </c>
    </row>
    <row r="9" spans="1:19" ht="15">
      <c r="A9" s="15" t="s">
        <v>173</v>
      </c>
      <c r="B9" s="15">
        <v>4.5</v>
      </c>
      <c r="C9" s="15">
        <v>2</v>
      </c>
      <c r="D9" s="15">
        <v>2.19</v>
      </c>
      <c r="E9" s="15">
        <v>1.72</v>
      </c>
      <c r="F9" s="15">
        <v>1.43</v>
      </c>
      <c r="G9" s="15">
        <v>0.7</v>
      </c>
      <c r="H9" s="15">
        <v>0.436</v>
      </c>
      <c r="I9" s="15">
        <v>4.47</v>
      </c>
      <c r="J9" s="15">
        <v>1.46</v>
      </c>
      <c r="K9" s="15">
        <v>1.43</v>
      </c>
      <c r="L9" s="15">
        <v>1.6</v>
      </c>
      <c r="M9" s="15">
        <v>0.7</v>
      </c>
      <c r="N9" s="15">
        <v>0.86</v>
      </c>
      <c r="O9" s="15">
        <v>5.15</v>
      </c>
      <c r="P9" s="15">
        <v>1.53</v>
      </c>
      <c r="Q9" s="15">
        <v>0.93</v>
      </c>
      <c r="R9" s="15">
        <v>0.65</v>
      </c>
      <c r="S9" s="15">
        <v>9</v>
      </c>
    </row>
    <row r="10" spans="1:19" ht="15">
      <c r="A10" s="15" t="s">
        <v>174</v>
      </c>
      <c r="B10" s="15">
        <v>4.5</v>
      </c>
      <c r="C10" s="15">
        <v>2</v>
      </c>
      <c r="D10" s="15">
        <v>2.87</v>
      </c>
      <c r="E10" s="15">
        <v>2.25</v>
      </c>
      <c r="F10" s="15">
        <v>1.48</v>
      </c>
      <c r="G10" s="15">
        <v>0.74</v>
      </c>
      <c r="H10" s="15">
        <v>0.436</v>
      </c>
      <c r="I10" s="15">
        <v>5.78</v>
      </c>
      <c r="J10" s="15">
        <v>1.91</v>
      </c>
      <c r="K10" s="15">
        <v>1.42</v>
      </c>
      <c r="L10" s="15">
        <v>2.05</v>
      </c>
      <c r="M10" s="15">
        <v>0.91</v>
      </c>
      <c r="N10" s="15">
        <v>0.85</v>
      </c>
      <c r="O10" s="15">
        <v>6.65</v>
      </c>
      <c r="P10" s="15">
        <v>1.52</v>
      </c>
      <c r="Q10" s="15">
        <v>1.18</v>
      </c>
      <c r="R10" s="15">
        <v>0.64</v>
      </c>
      <c r="S10" s="15">
        <v>18</v>
      </c>
    </row>
    <row r="11" spans="1:19" ht="15">
      <c r="A11" s="15" t="s">
        <v>175</v>
      </c>
      <c r="B11" s="15">
        <v>4.5</v>
      </c>
      <c r="C11" s="15">
        <v>2</v>
      </c>
      <c r="D11" s="15">
        <v>3.53</v>
      </c>
      <c r="E11" s="15">
        <v>2.77</v>
      </c>
      <c r="F11" s="15">
        <v>1.52</v>
      </c>
      <c r="G11" s="15">
        <v>0.78</v>
      </c>
      <c r="H11" s="15">
        <v>0.43</v>
      </c>
      <c r="I11" s="15">
        <v>6.99</v>
      </c>
      <c r="J11" s="15">
        <v>2.35</v>
      </c>
      <c r="K11" s="15">
        <v>1.41</v>
      </c>
      <c r="L11" s="15">
        <v>2.47</v>
      </c>
      <c r="M11" s="15">
        <v>1.11</v>
      </c>
      <c r="N11" s="15">
        <v>0.84</v>
      </c>
      <c r="O11" s="15">
        <v>8.02</v>
      </c>
      <c r="P11" s="15">
        <v>1.51</v>
      </c>
      <c r="Q11" s="15">
        <v>1.44</v>
      </c>
      <c r="R11" s="15">
        <v>0.64</v>
      </c>
      <c r="S11" s="15">
        <v>7.2</v>
      </c>
    </row>
    <row r="12" spans="1:19" ht="15">
      <c r="A12" s="15" t="s">
        <v>176</v>
      </c>
      <c r="B12" s="15">
        <v>4.5</v>
      </c>
      <c r="C12" s="15">
        <v>2</v>
      </c>
      <c r="D12" s="15">
        <v>3.78</v>
      </c>
      <c r="E12" s="15">
        <v>2.96</v>
      </c>
      <c r="F12" s="15">
        <v>1.73</v>
      </c>
      <c r="G12" s="15">
        <v>0.74</v>
      </c>
      <c r="H12" s="15">
        <v>0.353</v>
      </c>
      <c r="I12" s="15">
        <v>9.41</v>
      </c>
      <c r="J12" s="15">
        <v>2.88</v>
      </c>
      <c r="K12" s="15">
        <v>1.58</v>
      </c>
      <c r="L12" s="15">
        <v>2.54</v>
      </c>
      <c r="M12" s="15">
        <v>1.12</v>
      </c>
      <c r="N12" s="15">
        <v>0.82</v>
      </c>
      <c r="O12" s="15">
        <v>10.4</v>
      </c>
      <c r="P12" s="15">
        <v>1.66</v>
      </c>
      <c r="Q12" s="15">
        <v>1.56</v>
      </c>
      <c r="R12" s="15">
        <v>0.64</v>
      </c>
      <c r="S12" s="15">
        <v>12.2</v>
      </c>
    </row>
    <row r="13" spans="1:19" ht="15">
      <c r="A13" s="15" t="s">
        <v>177</v>
      </c>
      <c r="B13" s="15">
        <v>4</v>
      </c>
      <c r="C13" s="15">
        <v>2</v>
      </c>
      <c r="D13" s="15">
        <v>3.46</v>
      </c>
      <c r="E13" s="15">
        <v>2.71</v>
      </c>
      <c r="F13" s="15">
        <v>1.52</v>
      </c>
      <c r="G13" s="15">
        <v>1.03</v>
      </c>
      <c r="H13" s="15">
        <v>0.629</v>
      </c>
      <c r="I13" s="15">
        <v>8.54</v>
      </c>
      <c r="J13" s="15">
        <v>2.47</v>
      </c>
      <c r="K13" s="15">
        <v>1.57</v>
      </c>
      <c r="L13" s="15">
        <v>4.86</v>
      </c>
      <c r="M13" s="15">
        <v>1.64</v>
      </c>
      <c r="N13" s="15">
        <v>1.19</v>
      </c>
      <c r="O13" s="15">
        <v>10.9</v>
      </c>
      <c r="P13" s="15">
        <v>1.78</v>
      </c>
      <c r="Q13" s="15">
        <v>2.46</v>
      </c>
      <c r="R13" s="15">
        <v>0.84</v>
      </c>
      <c r="S13" s="15" t="s">
        <v>178</v>
      </c>
    </row>
    <row r="14" spans="1:19" ht="15">
      <c r="A14" s="15" t="s">
        <v>179</v>
      </c>
      <c r="B14" s="15">
        <v>4</v>
      </c>
      <c r="C14" s="15">
        <v>2</v>
      </c>
      <c r="D14" s="15">
        <v>4.27</v>
      </c>
      <c r="E14" s="15">
        <v>3.35</v>
      </c>
      <c r="F14" s="15">
        <v>1.56</v>
      </c>
      <c r="G14" s="15">
        <v>1.07</v>
      </c>
      <c r="H14" s="15">
        <v>0.625</v>
      </c>
      <c r="I14" s="15">
        <v>10.4</v>
      </c>
      <c r="J14" s="15">
        <v>3.02</v>
      </c>
      <c r="K14" s="15">
        <v>1.56</v>
      </c>
      <c r="L14" s="15">
        <v>5.89</v>
      </c>
      <c r="M14" s="15">
        <v>2.01</v>
      </c>
      <c r="N14" s="15">
        <v>1.18</v>
      </c>
      <c r="O14" s="15">
        <v>13.3</v>
      </c>
      <c r="P14" s="15">
        <v>1.76</v>
      </c>
      <c r="Q14" s="15">
        <v>3.02</v>
      </c>
      <c r="R14" s="15">
        <v>0.84</v>
      </c>
      <c r="S14" s="15" t="s">
        <v>178</v>
      </c>
    </row>
    <row r="15" spans="1:19" ht="15">
      <c r="A15" s="15" t="s">
        <v>180</v>
      </c>
      <c r="B15" s="15">
        <v>6</v>
      </c>
      <c r="C15" s="15">
        <v>3</v>
      </c>
      <c r="D15" s="15">
        <v>4.29</v>
      </c>
      <c r="E15" s="15">
        <v>3.37</v>
      </c>
      <c r="F15" s="15">
        <v>2.15</v>
      </c>
      <c r="G15" s="15">
        <v>0.68</v>
      </c>
      <c r="H15" s="15">
        <v>0.256</v>
      </c>
      <c r="I15" s="15">
        <v>15.6</v>
      </c>
      <c r="J15" s="15">
        <v>4.04</v>
      </c>
      <c r="K15" s="15">
        <v>1.9</v>
      </c>
      <c r="L15" s="15">
        <v>2.6</v>
      </c>
      <c r="M15" s="15">
        <v>1.12</v>
      </c>
      <c r="N15" s="15">
        <v>0.78</v>
      </c>
      <c r="O15" s="15">
        <v>16.5</v>
      </c>
      <c r="P15" s="15">
        <v>1.96</v>
      </c>
      <c r="Q15" s="15">
        <v>1.69</v>
      </c>
      <c r="R15" s="15">
        <v>0.63</v>
      </c>
      <c r="S15" s="15">
        <v>21.4</v>
      </c>
    </row>
    <row r="16" spans="1:19" ht="15">
      <c r="A16" s="15" t="s">
        <v>181</v>
      </c>
      <c r="B16" s="15">
        <v>6</v>
      </c>
      <c r="C16" s="15">
        <v>3</v>
      </c>
      <c r="D16" s="15">
        <v>5.85</v>
      </c>
      <c r="E16" s="15">
        <v>4.59</v>
      </c>
      <c r="F16" s="15">
        <v>2.24</v>
      </c>
      <c r="G16" s="15">
        <v>0.76</v>
      </c>
      <c r="H16" s="15">
        <v>0.248</v>
      </c>
      <c r="I16" s="15">
        <v>20.7</v>
      </c>
      <c r="J16" s="15">
        <v>5.5</v>
      </c>
      <c r="K16" s="15">
        <v>1.88</v>
      </c>
      <c r="L16" s="15">
        <v>3.41</v>
      </c>
      <c r="M16" s="15">
        <v>1.52</v>
      </c>
      <c r="N16" s="15">
        <v>0.76</v>
      </c>
      <c r="O16" s="15">
        <v>21.8</v>
      </c>
      <c r="P16" s="15">
        <v>1.93</v>
      </c>
      <c r="Q16" s="15">
        <v>2.28</v>
      </c>
      <c r="R16" s="15">
        <v>0.62</v>
      </c>
      <c r="S16" s="15">
        <v>19.2</v>
      </c>
    </row>
    <row r="17" spans="1:19" ht="15">
      <c r="A17" s="15" t="s">
        <v>182</v>
      </c>
      <c r="B17" s="15">
        <v>6</v>
      </c>
      <c r="C17" s="15">
        <v>3</v>
      </c>
      <c r="D17" s="15">
        <v>4.79</v>
      </c>
      <c r="E17" s="15">
        <v>3.76</v>
      </c>
      <c r="F17" s="15">
        <v>1.96</v>
      </c>
      <c r="G17" s="15">
        <v>0.97</v>
      </c>
      <c r="H17" s="15">
        <v>0.437</v>
      </c>
      <c r="I17" s="15">
        <v>17.2</v>
      </c>
      <c r="J17" s="15">
        <v>4.25</v>
      </c>
      <c r="K17" s="15">
        <v>1.89</v>
      </c>
      <c r="L17" s="15">
        <v>6.11</v>
      </c>
      <c r="M17" s="15">
        <v>2.02</v>
      </c>
      <c r="N17" s="15">
        <v>1.13</v>
      </c>
      <c r="O17" s="15">
        <v>19.8</v>
      </c>
      <c r="P17" s="15">
        <v>2.03</v>
      </c>
      <c r="Q17" s="15">
        <v>3.5</v>
      </c>
      <c r="R17" s="15">
        <v>0.86</v>
      </c>
      <c r="S17" s="15">
        <v>11.2</v>
      </c>
    </row>
    <row r="18" spans="1:19" ht="15">
      <c r="A18" s="15" t="s">
        <v>183</v>
      </c>
      <c r="B18" s="15">
        <v>6</v>
      </c>
      <c r="C18" s="15">
        <v>3</v>
      </c>
      <c r="D18" s="15">
        <v>5.68</v>
      </c>
      <c r="E18" s="15">
        <v>4.46</v>
      </c>
      <c r="F18" s="15">
        <v>2</v>
      </c>
      <c r="G18" s="15">
        <v>1.01</v>
      </c>
      <c r="H18" s="15">
        <v>0.433</v>
      </c>
      <c r="I18" s="15">
        <v>20.1</v>
      </c>
      <c r="J18" s="15">
        <v>5.03</v>
      </c>
      <c r="K18" s="15">
        <v>1.88</v>
      </c>
      <c r="L18" s="15">
        <v>7.12</v>
      </c>
      <c r="M18" s="15">
        <v>2.38</v>
      </c>
      <c r="N18" s="15">
        <v>1.12</v>
      </c>
      <c r="O18" s="15">
        <v>23.1</v>
      </c>
      <c r="P18" s="15">
        <v>2.02</v>
      </c>
      <c r="Q18" s="15">
        <v>4.12</v>
      </c>
      <c r="R18" s="15">
        <v>0.85</v>
      </c>
      <c r="S18" s="15">
        <v>10.2</v>
      </c>
    </row>
    <row r="19" spans="1:19" ht="15">
      <c r="A19" s="15" t="s">
        <v>184</v>
      </c>
      <c r="B19" s="15">
        <v>6</v>
      </c>
      <c r="C19" s="15">
        <v>3</v>
      </c>
      <c r="D19" s="15">
        <v>6.55</v>
      </c>
      <c r="E19" s="15">
        <v>5.14</v>
      </c>
      <c r="F19" s="15">
        <v>2.04</v>
      </c>
      <c r="G19" s="15">
        <v>1.05</v>
      </c>
      <c r="H19" s="15">
        <v>0.429</v>
      </c>
      <c r="I19" s="15">
        <v>23</v>
      </c>
      <c r="J19" s="15">
        <v>5.79</v>
      </c>
      <c r="K19" s="15">
        <v>1.87</v>
      </c>
      <c r="L19" s="15">
        <v>8.07</v>
      </c>
      <c r="M19" s="15">
        <v>2.74</v>
      </c>
      <c r="N19" s="15">
        <v>1.11</v>
      </c>
      <c r="O19" s="15">
        <v>26.3</v>
      </c>
      <c r="P19" s="15">
        <v>2</v>
      </c>
      <c r="Q19" s="15">
        <v>4.73</v>
      </c>
      <c r="R19" s="15">
        <v>0.85</v>
      </c>
      <c r="S19" s="15">
        <v>9.2</v>
      </c>
    </row>
    <row r="20" spans="1:19" ht="15">
      <c r="A20" s="15" t="s">
        <v>185</v>
      </c>
      <c r="B20" s="15">
        <v>6.5</v>
      </c>
      <c r="C20" s="15">
        <v>3.5</v>
      </c>
      <c r="D20" s="15">
        <v>5.54</v>
      </c>
      <c r="E20" s="15">
        <v>4.35</v>
      </c>
      <c r="F20" s="15">
        <v>1.99</v>
      </c>
      <c r="G20" s="15">
        <v>1.25</v>
      </c>
      <c r="H20" s="15">
        <v>0.583</v>
      </c>
      <c r="I20" s="15">
        <v>23.1</v>
      </c>
      <c r="J20" s="15">
        <v>5.11</v>
      </c>
      <c r="K20" s="15">
        <v>2.04</v>
      </c>
      <c r="L20" s="15">
        <v>11.9</v>
      </c>
      <c r="M20" s="15">
        <v>3.18</v>
      </c>
      <c r="N20" s="15">
        <v>1.47</v>
      </c>
      <c r="O20" s="15">
        <v>28.8</v>
      </c>
      <c r="P20" s="15">
        <v>2.28</v>
      </c>
      <c r="Q20" s="15">
        <v>6.21</v>
      </c>
      <c r="R20" s="15">
        <v>1.06</v>
      </c>
      <c r="S20" s="15">
        <v>3.6</v>
      </c>
    </row>
    <row r="21" spans="1:19" ht="15">
      <c r="A21" s="15" t="s">
        <v>186</v>
      </c>
      <c r="B21" s="15">
        <v>6.5</v>
      </c>
      <c r="C21" s="15">
        <v>3.5</v>
      </c>
      <c r="D21" s="15">
        <v>7.6</v>
      </c>
      <c r="E21" s="15">
        <v>5.97</v>
      </c>
      <c r="F21" s="15">
        <v>2.07</v>
      </c>
      <c r="G21" s="15">
        <v>1.33</v>
      </c>
      <c r="H21" s="15">
        <v>0.574</v>
      </c>
      <c r="I21" s="15">
        <v>31</v>
      </c>
      <c r="J21" s="15">
        <v>6.99</v>
      </c>
      <c r="K21" s="15">
        <v>2.02</v>
      </c>
      <c r="L21" s="15">
        <v>15.8</v>
      </c>
      <c r="M21" s="15">
        <v>4.31</v>
      </c>
      <c r="N21" s="15">
        <v>1.44</v>
      </c>
      <c r="O21" s="15">
        <v>38.4</v>
      </c>
      <c r="P21" s="15">
        <v>2.25</v>
      </c>
      <c r="Q21" s="15">
        <v>8.37</v>
      </c>
      <c r="R21" s="15">
        <v>1.05</v>
      </c>
      <c r="S21" s="15">
        <v>1.8</v>
      </c>
    </row>
    <row r="22" spans="1:19" ht="15">
      <c r="A22" s="15" t="s">
        <v>187</v>
      </c>
      <c r="B22" s="15">
        <v>6.5</v>
      </c>
      <c r="C22" s="15">
        <v>3.5</v>
      </c>
      <c r="D22" s="15">
        <v>9.58</v>
      </c>
      <c r="E22" s="15">
        <v>7.52</v>
      </c>
      <c r="F22" s="15">
        <v>2.15</v>
      </c>
      <c r="G22" s="15">
        <v>1.41</v>
      </c>
      <c r="H22" s="15">
        <v>0.567</v>
      </c>
      <c r="I22" s="15">
        <v>38.2</v>
      </c>
      <c r="J22" s="15">
        <v>8.77</v>
      </c>
      <c r="K22" s="15">
        <v>2</v>
      </c>
      <c r="L22" s="15">
        <v>19.4</v>
      </c>
      <c r="M22" s="15">
        <v>5.39</v>
      </c>
      <c r="N22" s="15">
        <v>1.42</v>
      </c>
      <c r="O22" s="15">
        <v>47</v>
      </c>
      <c r="P22" s="15">
        <v>2.22</v>
      </c>
      <c r="Q22" s="15">
        <v>10.5</v>
      </c>
      <c r="R22" s="15">
        <v>1.05</v>
      </c>
      <c r="S22" s="15" t="s">
        <v>178</v>
      </c>
    </row>
    <row r="23" spans="1:19" ht="15">
      <c r="A23" s="15" t="s">
        <v>188</v>
      </c>
      <c r="B23" s="15">
        <v>6.5</v>
      </c>
      <c r="C23" s="15">
        <v>3.5</v>
      </c>
      <c r="D23" s="15">
        <v>6.04</v>
      </c>
      <c r="E23" s="15">
        <v>4.74</v>
      </c>
      <c r="F23" s="15">
        <v>2.4</v>
      </c>
      <c r="G23" s="15">
        <v>1.17</v>
      </c>
      <c r="H23" s="15">
        <v>0.437</v>
      </c>
      <c r="I23" s="15">
        <v>34.4</v>
      </c>
      <c r="J23" s="15">
        <v>6.74</v>
      </c>
      <c r="K23" s="15">
        <v>2.39</v>
      </c>
      <c r="L23" s="15">
        <v>12.3</v>
      </c>
      <c r="M23" s="15">
        <v>3.21</v>
      </c>
      <c r="N23" s="15">
        <v>1.43</v>
      </c>
      <c r="O23" s="15">
        <v>39.6</v>
      </c>
      <c r="P23" s="15">
        <v>2.56</v>
      </c>
      <c r="Q23" s="15">
        <v>7.1</v>
      </c>
      <c r="R23" s="15">
        <v>1.08</v>
      </c>
      <c r="S23" s="15">
        <v>15</v>
      </c>
    </row>
    <row r="24" spans="1:19" ht="15">
      <c r="A24" s="15" t="s">
        <v>189</v>
      </c>
      <c r="B24" s="15">
        <v>6.5</v>
      </c>
      <c r="C24" s="15">
        <v>3.5</v>
      </c>
      <c r="D24" s="15">
        <v>8.3</v>
      </c>
      <c r="E24" s="15">
        <v>6.51</v>
      </c>
      <c r="F24" s="15">
        <v>2.48</v>
      </c>
      <c r="G24" s="15">
        <v>1.25</v>
      </c>
      <c r="H24" s="15">
        <v>0.433</v>
      </c>
      <c r="I24" s="15">
        <v>46.4</v>
      </c>
      <c r="J24" s="15">
        <v>9.24</v>
      </c>
      <c r="K24" s="15">
        <v>2.36</v>
      </c>
      <c r="L24" s="15">
        <v>16.5</v>
      </c>
      <c r="M24" s="15">
        <v>4.39</v>
      </c>
      <c r="N24" s="15">
        <v>1.41</v>
      </c>
      <c r="O24" s="15">
        <v>53.3</v>
      </c>
      <c r="P24" s="15">
        <v>2.53</v>
      </c>
      <c r="Q24" s="15">
        <v>9.56</v>
      </c>
      <c r="R24" s="15">
        <v>1.07</v>
      </c>
      <c r="S24" s="15">
        <v>13</v>
      </c>
    </row>
    <row r="25" spans="1:19" ht="15">
      <c r="A25" s="15" t="s">
        <v>190</v>
      </c>
      <c r="B25" s="15">
        <v>6.5</v>
      </c>
      <c r="C25" s="15">
        <v>3.5</v>
      </c>
      <c r="D25" s="15">
        <v>10.5</v>
      </c>
      <c r="E25" s="15">
        <v>8.23</v>
      </c>
      <c r="F25" s="15">
        <v>2.56</v>
      </c>
      <c r="G25" s="15">
        <v>1.32</v>
      </c>
      <c r="H25" s="15">
        <v>0.427</v>
      </c>
      <c r="I25" s="15">
        <v>57.4</v>
      </c>
      <c r="J25" s="15">
        <v>11.6</v>
      </c>
      <c r="K25" s="15">
        <v>2.34</v>
      </c>
      <c r="L25" s="15">
        <v>20.2</v>
      </c>
      <c r="M25" s="15">
        <v>5.49</v>
      </c>
      <c r="N25" s="15">
        <v>1.39</v>
      </c>
      <c r="O25" s="15">
        <v>65.7</v>
      </c>
      <c r="P25" s="15">
        <v>2.5</v>
      </c>
      <c r="Q25" s="15">
        <v>11.9</v>
      </c>
      <c r="R25" s="15">
        <v>1.07</v>
      </c>
      <c r="S25" s="15">
        <v>11</v>
      </c>
    </row>
    <row r="26" spans="1:19" ht="15">
      <c r="A26" s="15" t="s">
        <v>191</v>
      </c>
      <c r="B26" s="15">
        <v>7</v>
      </c>
      <c r="C26" s="15">
        <v>3.5</v>
      </c>
      <c r="D26" s="15">
        <v>6.3</v>
      </c>
      <c r="E26" s="15">
        <v>4.95</v>
      </c>
      <c r="F26" s="15">
        <v>2.31</v>
      </c>
      <c r="G26" s="15">
        <v>1.33</v>
      </c>
      <c r="H26" s="15">
        <v>0.53</v>
      </c>
      <c r="I26" s="15">
        <v>35.5</v>
      </c>
      <c r="J26" s="15">
        <v>6.84</v>
      </c>
      <c r="K26" s="15">
        <v>2.37</v>
      </c>
      <c r="L26" s="15">
        <v>16.2</v>
      </c>
      <c r="M26" s="15">
        <v>3.89</v>
      </c>
      <c r="N26" s="15">
        <v>1.6</v>
      </c>
      <c r="O26" s="15">
        <v>43.1</v>
      </c>
      <c r="P26" s="15">
        <v>2.61</v>
      </c>
      <c r="Q26" s="15">
        <v>8.68</v>
      </c>
      <c r="R26" s="15">
        <v>1.17</v>
      </c>
      <c r="S26" s="15">
        <v>8.4</v>
      </c>
    </row>
    <row r="27" spans="1:19" ht="15">
      <c r="A27" s="15" t="s">
        <v>192</v>
      </c>
      <c r="B27" s="15">
        <v>7</v>
      </c>
      <c r="C27" s="15">
        <v>3.5</v>
      </c>
      <c r="D27" s="15">
        <v>8.66</v>
      </c>
      <c r="E27" s="15">
        <v>6.8</v>
      </c>
      <c r="F27" s="15">
        <v>2.4</v>
      </c>
      <c r="G27" s="15">
        <v>1.41</v>
      </c>
      <c r="H27" s="15">
        <v>0.527</v>
      </c>
      <c r="I27" s="15">
        <v>47.9</v>
      </c>
      <c r="J27" s="15">
        <v>9.39</v>
      </c>
      <c r="K27" s="15">
        <v>2.35</v>
      </c>
      <c r="L27" s="15">
        <v>21.8</v>
      </c>
      <c r="M27" s="15">
        <v>5.32</v>
      </c>
      <c r="N27" s="15">
        <v>1.59</v>
      </c>
      <c r="O27" s="15">
        <v>57.9</v>
      </c>
      <c r="P27" s="15">
        <v>2.59</v>
      </c>
      <c r="Q27" s="15">
        <v>11.8</v>
      </c>
      <c r="R27" s="15">
        <v>1.17</v>
      </c>
      <c r="S27" s="15">
        <v>6.6</v>
      </c>
    </row>
    <row r="28" spans="1:19" ht="15">
      <c r="A28" s="15" t="s">
        <v>193</v>
      </c>
      <c r="B28" s="15">
        <v>7</v>
      </c>
      <c r="C28" s="15">
        <v>3.5</v>
      </c>
      <c r="D28" s="15">
        <v>10.9</v>
      </c>
      <c r="E28" s="15">
        <v>8.59</v>
      </c>
      <c r="F28" s="15">
        <v>2.47</v>
      </c>
      <c r="G28" s="15">
        <v>1.48</v>
      </c>
      <c r="H28" s="15">
        <v>0.518</v>
      </c>
      <c r="I28" s="15">
        <v>59.4</v>
      </c>
      <c r="J28" s="15">
        <v>11.8</v>
      </c>
      <c r="K28" s="15">
        <v>2.33</v>
      </c>
      <c r="L28" s="15">
        <v>26.8</v>
      </c>
      <c r="M28" s="15">
        <v>6.66</v>
      </c>
      <c r="N28" s="15">
        <v>1.57</v>
      </c>
      <c r="O28" s="15">
        <v>71.3</v>
      </c>
      <c r="P28" s="15">
        <v>2.55</v>
      </c>
      <c r="Q28" s="15">
        <v>14.8</v>
      </c>
      <c r="R28" s="15">
        <v>1.16</v>
      </c>
      <c r="S28" s="15">
        <v>5</v>
      </c>
    </row>
    <row r="29" spans="1:19" ht="15">
      <c r="A29" s="15" t="s">
        <v>194</v>
      </c>
      <c r="B29" s="15">
        <v>7</v>
      </c>
      <c r="C29" s="15">
        <v>3.5</v>
      </c>
      <c r="D29" s="15">
        <v>6.89</v>
      </c>
      <c r="E29" s="15">
        <v>5.41</v>
      </c>
      <c r="F29" s="15">
        <v>2.85</v>
      </c>
      <c r="G29" s="15">
        <v>0.88</v>
      </c>
      <c r="H29" s="15">
        <v>0.259</v>
      </c>
      <c r="I29" s="15">
        <v>44.9</v>
      </c>
      <c r="J29" s="15">
        <v>8.73</v>
      </c>
      <c r="K29" s="15">
        <v>2.55</v>
      </c>
      <c r="L29" s="15">
        <v>7.59</v>
      </c>
      <c r="M29" s="15">
        <v>2.44</v>
      </c>
      <c r="N29" s="15">
        <v>1.05</v>
      </c>
      <c r="O29" s="15">
        <v>47.6</v>
      </c>
      <c r="P29" s="15">
        <v>2.63</v>
      </c>
      <c r="Q29" s="15">
        <v>4.9</v>
      </c>
      <c r="R29" s="15">
        <v>0.84</v>
      </c>
      <c r="S29" s="15">
        <v>29</v>
      </c>
    </row>
    <row r="30" spans="1:19" ht="15">
      <c r="A30" s="15" t="s">
        <v>195</v>
      </c>
      <c r="B30" s="15">
        <v>7</v>
      </c>
      <c r="C30" s="15">
        <v>3.5</v>
      </c>
      <c r="D30" s="15">
        <v>9.01</v>
      </c>
      <c r="E30" s="15">
        <v>7.07</v>
      </c>
      <c r="F30" s="15">
        <v>2.94</v>
      </c>
      <c r="G30" s="15">
        <v>0.95</v>
      </c>
      <c r="H30" s="15">
        <v>0.253</v>
      </c>
      <c r="I30" s="15">
        <v>57.6</v>
      </c>
      <c r="J30" s="15">
        <v>11.4</v>
      </c>
      <c r="K30" s="15">
        <v>2.53</v>
      </c>
      <c r="L30" s="15">
        <v>9.68</v>
      </c>
      <c r="M30" s="15">
        <v>3.18</v>
      </c>
      <c r="N30" s="15">
        <v>1.04</v>
      </c>
      <c r="O30" s="15">
        <v>60.9</v>
      </c>
      <c r="P30" s="15">
        <v>2.6</v>
      </c>
      <c r="Q30" s="15">
        <v>6.41</v>
      </c>
      <c r="R30" s="15">
        <v>0.84</v>
      </c>
      <c r="S30" s="15">
        <v>27.2</v>
      </c>
    </row>
    <row r="31" spans="1:19" ht="15">
      <c r="A31" s="15" t="s">
        <v>196</v>
      </c>
      <c r="B31" s="15">
        <v>8</v>
      </c>
      <c r="C31" s="15">
        <v>4</v>
      </c>
      <c r="D31" s="15">
        <v>8.41</v>
      </c>
      <c r="E31" s="15">
        <v>6.6</v>
      </c>
      <c r="F31" s="15">
        <v>2.39</v>
      </c>
      <c r="G31" s="15">
        <v>1.65</v>
      </c>
      <c r="H31" s="15">
        <v>0.649</v>
      </c>
      <c r="I31" s="15">
        <v>52.8</v>
      </c>
      <c r="J31" s="15">
        <v>9.41</v>
      </c>
      <c r="K31" s="15">
        <v>2.51</v>
      </c>
      <c r="L31" s="15">
        <v>31.2</v>
      </c>
      <c r="M31" s="15">
        <v>6.44</v>
      </c>
      <c r="N31" s="15">
        <v>1.93</v>
      </c>
      <c r="O31" s="15">
        <v>68.5</v>
      </c>
      <c r="P31" s="15">
        <v>2.85</v>
      </c>
      <c r="Q31" s="15">
        <v>15.6</v>
      </c>
      <c r="R31" s="15">
        <v>1.36</v>
      </c>
      <c r="S31" s="15" t="s">
        <v>178</v>
      </c>
    </row>
    <row r="32" spans="1:19" ht="15">
      <c r="A32" s="15" t="s">
        <v>197</v>
      </c>
      <c r="B32" s="15">
        <v>8</v>
      </c>
      <c r="C32" s="15">
        <v>4</v>
      </c>
      <c r="D32" s="15">
        <v>11</v>
      </c>
      <c r="E32" s="15">
        <v>8.66</v>
      </c>
      <c r="F32" s="15">
        <v>2.47</v>
      </c>
      <c r="G32" s="15">
        <v>1.73</v>
      </c>
      <c r="H32" s="15">
        <v>0.645</v>
      </c>
      <c r="I32" s="15">
        <v>68.1</v>
      </c>
      <c r="J32" s="15">
        <v>12.3</v>
      </c>
      <c r="K32" s="15">
        <v>2.49</v>
      </c>
      <c r="L32" s="15">
        <v>40.1</v>
      </c>
      <c r="M32" s="15">
        <v>8.41</v>
      </c>
      <c r="N32" s="15">
        <v>1.91</v>
      </c>
      <c r="O32" s="15">
        <v>88</v>
      </c>
      <c r="P32" s="15">
        <v>2.82</v>
      </c>
      <c r="Q32" s="15">
        <v>20.3</v>
      </c>
      <c r="R32" s="15">
        <v>1.36</v>
      </c>
      <c r="S32" s="15" t="s">
        <v>178</v>
      </c>
    </row>
    <row r="33" spans="1:19" ht="15">
      <c r="A33" s="15" t="s">
        <v>198</v>
      </c>
      <c r="B33" s="15">
        <v>8</v>
      </c>
      <c r="C33" s="15">
        <v>4</v>
      </c>
      <c r="D33" s="15">
        <v>13.6</v>
      </c>
      <c r="E33" s="15">
        <v>10.7</v>
      </c>
      <c r="F33" s="15">
        <v>2.55</v>
      </c>
      <c r="G33" s="15">
        <v>1.81</v>
      </c>
      <c r="H33" s="15">
        <v>0.64</v>
      </c>
      <c r="I33" s="15">
        <v>82.2</v>
      </c>
      <c r="J33" s="15">
        <v>15.1</v>
      </c>
      <c r="K33" s="15">
        <v>2.46</v>
      </c>
      <c r="L33" s="15">
        <v>48.3</v>
      </c>
      <c r="M33" s="15">
        <v>10.3</v>
      </c>
      <c r="N33" s="15">
        <v>1.89</v>
      </c>
      <c r="O33" s="15">
        <v>106</v>
      </c>
      <c r="P33" s="15">
        <v>2.79</v>
      </c>
      <c r="Q33" s="15">
        <v>24.8</v>
      </c>
      <c r="R33" s="15">
        <v>1.35</v>
      </c>
      <c r="S33" s="15" t="s">
        <v>178</v>
      </c>
    </row>
    <row r="34" spans="1:19" ht="15">
      <c r="A34" s="15" t="s">
        <v>199</v>
      </c>
      <c r="B34" s="15">
        <v>7</v>
      </c>
      <c r="C34" s="15">
        <v>3.5</v>
      </c>
      <c r="D34" s="15">
        <v>8.69</v>
      </c>
      <c r="E34" s="15">
        <v>6.82</v>
      </c>
      <c r="F34" s="15">
        <v>2.89</v>
      </c>
      <c r="G34" s="15">
        <v>1.41</v>
      </c>
      <c r="H34" s="15">
        <v>0.442</v>
      </c>
      <c r="I34" s="15">
        <v>71.7</v>
      </c>
      <c r="J34" s="15">
        <v>11.7</v>
      </c>
      <c r="K34" s="15">
        <v>2.87</v>
      </c>
      <c r="L34" s="15">
        <v>25.8</v>
      </c>
      <c r="M34" s="15">
        <v>5.61</v>
      </c>
      <c r="N34" s="15">
        <v>1.72</v>
      </c>
      <c r="O34" s="15">
        <v>82.8</v>
      </c>
      <c r="P34" s="15">
        <v>3.09</v>
      </c>
      <c r="Q34" s="15">
        <v>14.6</v>
      </c>
      <c r="R34" s="15">
        <v>1.3</v>
      </c>
      <c r="S34" s="15">
        <v>17.8</v>
      </c>
    </row>
    <row r="35" spans="1:19" ht="15">
      <c r="A35" s="15" t="s">
        <v>200</v>
      </c>
      <c r="B35" s="15">
        <v>7</v>
      </c>
      <c r="C35" s="15">
        <v>3.5</v>
      </c>
      <c r="D35" s="15">
        <v>11.4</v>
      </c>
      <c r="E35" s="15">
        <v>8.96</v>
      </c>
      <c r="F35" s="15">
        <v>2.97</v>
      </c>
      <c r="G35" s="15">
        <v>1.49</v>
      </c>
      <c r="H35" s="15">
        <v>0.437</v>
      </c>
      <c r="I35" s="15">
        <v>92.5</v>
      </c>
      <c r="J35" s="15">
        <v>15.4</v>
      </c>
      <c r="K35" s="15">
        <v>2.85</v>
      </c>
      <c r="L35" s="15">
        <v>33</v>
      </c>
      <c r="M35" s="15">
        <v>7.31</v>
      </c>
      <c r="N35" s="15">
        <v>1.7</v>
      </c>
      <c r="O35" s="15">
        <v>107</v>
      </c>
      <c r="P35" s="15">
        <v>3.06</v>
      </c>
      <c r="Q35" s="15">
        <v>19</v>
      </c>
      <c r="R35" s="15">
        <v>1.29</v>
      </c>
      <c r="S35" s="15">
        <v>16</v>
      </c>
    </row>
    <row r="36" spans="1:19" ht="15">
      <c r="A36" s="15" t="s">
        <v>201</v>
      </c>
      <c r="B36" s="15">
        <v>8.5</v>
      </c>
      <c r="C36" s="15">
        <v>4.5</v>
      </c>
      <c r="D36" s="15">
        <v>11.1</v>
      </c>
      <c r="E36" s="15">
        <v>8.74</v>
      </c>
      <c r="F36" s="15">
        <v>2.67</v>
      </c>
      <c r="G36" s="15">
        <v>1.93</v>
      </c>
      <c r="H36" s="15">
        <v>0.683</v>
      </c>
      <c r="I36" s="15">
        <v>88.1</v>
      </c>
      <c r="J36" s="15">
        <v>13.9</v>
      </c>
      <c r="K36" s="15">
        <v>2.81</v>
      </c>
      <c r="L36" s="15">
        <v>55.5</v>
      </c>
      <c r="M36" s="15">
        <v>9.98</v>
      </c>
      <c r="N36" s="15">
        <v>2.23</v>
      </c>
      <c r="O36" s="15">
        <v>117</v>
      </c>
      <c r="P36" s="15">
        <v>3.24</v>
      </c>
      <c r="Q36" s="15">
        <v>27.1</v>
      </c>
      <c r="R36" s="15">
        <v>1.56</v>
      </c>
      <c r="S36" s="15" t="s">
        <v>178</v>
      </c>
    </row>
    <row r="37" spans="1:19" ht="15">
      <c r="A37" s="15" t="s">
        <v>202</v>
      </c>
      <c r="B37" s="15">
        <v>9</v>
      </c>
      <c r="C37" s="15">
        <v>4.5</v>
      </c>
      <c r="D37" s="15">
        <v>8.73</v>
      </c>
      <c r="E37" s="15">
        <v>6.85</v>
      </c>
      <c r="F37" s="15">
        <v>3.49</v>
      </c>
      <c r="G37" s="15">
        <v>1.04</v>
      </c>
      <c r="H37" s="15">
        <v>0.263</v>
      </c>
      <c r="I37" s="15">
        <v>89.7</v>
      </c>
      <c r="J37" s="15">
        <v>13.8</v>
      </c>
      <c r="K37" s="15">
        <v>3.2</v>
      </c>
      <c r="L37" s="15">
        <v>15.3</v>
      </c>
      <c r="M37" s="15">
        <v>3.86</v>
      </c>
      <c r="N37" s="15">
        <v>1.32</v>
      </c>
      <c r="O37" s="15">
        <v>95.2</v>
      </c>
      <c r="P37" s="15">
        <v>3.3</v>
      </c>
      <c r="Q37" s="15">
        <v>9.78</v>
      </c>
      <c r="R37" s="15">
        <v>1.06</v>
      </c>
      <c r="S37" s="15">
        <v>37.6</v>
      </c>
    </row>
    <row r="38" spans="1:19" ht="15">
      <c r="A38" s="15" t="s">
        <v>203</v>
      </c>
      <c r="B38" s="15">
        <v>9</v>
      </c>
      <c r="C38" s="15">
        <v>4.5</v>
      </c>
      <c r="D38" s="15">
        <v>11.5</v>
      </c>
      <c r="E38" s="15">
        <v>8.99</v>
      </c>
      <c r="F38" s="15">
        <v>3.59</v>
      </c>
      <c r="G38" s="15">
        <v>1.13</v>
      </c>
      <c r="H38" s="15">
        <v>0.258</v>
      </c>
      <c r="I38" s="15">
        <v>116</v>
      </c>
      <c r="J38" s="15">
        <v>18</v>
      </c>
      <c r="K38" s="15">
        <v>3.18</v>
      </c>
      <c r="L38" s="15">
        <v>19.5</v>
      </c>
      <c r="M38" s="15">
        <v>5.04</v>
      </c>
      <c r="N38" s="15">
        <v>1.31</v>
      </c>
      <c r="O38" s="15">
        <v>123</v>
      </c>
      <c r="P38" s="15">
        <v>3.28</v>
      </c>
      <c r="Q38" s="15">
        <v>12.6</v>
      </c>
      <c r="R38" s="15">
        <v>1.05</v>
      </c>
      <c r="S38" s="15">
        <v>35.4</v>
      </c>
    </row>
    <row r="39" spans="1:19" ht="15">
      <c r="A39" s="15" t="s">
        <v>204</v>
      </c>
      <c r="B39" s="15">
        <v>9</v>
      </c>
      <c r="C39" s="15">
        <v>4.5</v>
      </c>
      <c r="D39" s="15">
        <v>14.1</v>
      </c>
      <c r="E39" s="15">
        <v>11.1</v>
      </c>
      <c r="F39" s="15">
        <v>3.67</v>
      </c>
      <c r="G39" s="15">
        <v>1.2</v>
      </c>
      <c r="H39" s="15">
        <v>0.252</v>
      </c>
      <c r="I39" s="15">
        <v>141</v>
      </c>
      <c r="J39" s="15">
        <v>22.2</v>
      </c>
      <c r="K39" s="15">
        <v>3.16</v>
      </c>
      <c r="L39" s="15">
        <v>23.4</v>
      </c>
      <c r="M39" s="15">
        <v>6.17</v>
      </c>
      <c r="N39" s="15">
        <v>1.29</v>
      </c>
      <c r="O39" s="15">
        <v>149</v>
      </c>
      <c r="P39" s="15">
        <v>3.25</v>
      </c>
      <c r="Q39" s="15">
        <v>15.5</v>
      </c>
      <c r="R39" s="15">
        <v>1.04</v>
      </c>
      <c r="S39" s="15">
        <v>33.8</v>
      </c>
    </row>
    <row r="40" spans="1:19" ht="15">
      <c r="A40" s="15" t="s">
        <v>205</v>
      </c>
      <c r="B40" s="15">
        <v>10</v>
      </c>
      <c r="C40" s="15">
        <v>5</v>
      </c>
      <c r="D40" s="15">
        <v>11.2</v>
      </c>
      <c r="E40" s="15">
        <v>8.77</v>
      </c>
      <c r="F40" s="15">
        <v>3.23</v>
      </c>
      <c r="G40" s="15">
        <v>1.51</v>
      </c>
      <c r="H40" s="15">
        <v>0.419</v>
      </c>
      <c r="I40" s="15">
        <v>113</v>
      </c>
      <c r="J40" s="15">
        <v>16.6</v>
      </c>
      <c r="K40" s="15">
        <v>3.17</v>
      </c>
      <c r="L40" s="15">
        <v>37.6</v>
      </c>
      <c r="M40" s="15">
        <v>7.54</v>
      </c>
      <c r="N40" s="15">
        <v>1.84</v>
      </c>
      <c r="O40" s="15">
        <v>128</v>
      </c>
      <c r="P40" s="15">
        <v>3.39</v>
      </c>
      <c r="Q40" s="15">
        <v>21.6</v>
      </c>
      <c r="R40" s="15">
        <v>1.39</v>
      </c>
      <c r="S40" s="15">
        <v>21.8</v>
      </c>
    </row>
    <row r="41" spans="1:19" ht="15">
      <c r="A41" s="15" t="s">
        <v>206</v>
      </c>
      <c r="B41" s="15">
        <v>10</v>
      </c>
      <c r="C41" s="15">
        <v>5</v>
      </c>
      <c r="D41" s="15">
        <v>14.2</v>
      </c>
      <c r="E41" s="15">
        <v>11.1</v>
      </c>
      <c r="F41" s="15">
        <v>3.32</v>
      </c>
      <c r="G41" s="15">
        <v>1.59</v>
      </c>
      <c r="H41" s="15">
        <v>0.415</v>
      </c>
      <c r="I41" s="15">
        <v>141</v>
      </c>
      <c r="J41" s="15">
        <v>21</v>
      </c>
      <c r="K41" s="15">
        <v>3.15</v>
      </c>
      <c r="L41" s="15">
        <v>46.7</v>
      </c>
      <c r="M41" s="15">
        <v>9.52</v>
      </c>
      <c r="N41" s="15">
        <v>1.82</v>
      </c>
      <c r="O41" s="15">
        <v>160</v>
      </c>
      <c r="P41" s="15">
        <v>3.36</v>
      </c>
      <c r="Q41" s="15">
        <v>27.2</v>
      </c>
      <c r="R41" s="15">
        <v>1.39</v>
      </c>
      <c r="S41" s="15">
        <v>19.8</v>
      </c>
    </row>
    <row r="42" spans="1:19" ht="15">
      <c r="A42" s="15" t="s">
        <v>207</v>
      </c>
      <c r="B42" s="15">
        <v>10</v>
      </c>
      <c r="C42" s="15">
        <v>5</v>
      </c>
      <c r="D42" s="15">
        <v>17.1</v>
      </c>
      <c r="E42" s="15">
        <v>13.4</v>
      </c>
      <c r="F42" s="15">
        <v>3.4</v>
      </c>
      <c r="G42" s="15">
        <v>1.67</v>
      </c>
      <c r="H42" s="15">
        <v>0.41</v>
      </c>
      <c r="I42" s="15">
        <v>167</v>
      </c>
      <c r="J42" s="15">
        <v>25.3</v>
      </c>
      <c r="K42" s="15">
        <v>3.13</v>
      </c>
      <c r="L42" s="15">
        <v>55.1</v>
      </c>
      <c r="M42" s="15">
        <v>11.4</v>
      </c>
      <c r="N42" s="15">
        <v>1.8</v>
      </c>
      <c r="O42" s="15">
        <v>190</v>
      </c>
      <c r="P42" s="15">
        <v>3.34</v>
      </c>
      <c r="Q42" s="15">
        <v>32.6</v>
      </c>
      <c r="R42" s="15">
        <v>1.38</v>
      </c>
      <c r="S42" s="15">
        <v>17.8</v>
      </c>
    </row>
    <row r="43" spans="1:19" ht="15">
      <c r="A43" s="15" t="s">
        <v>208</v>
      </c>
      <c r="B43" s="15">
        <v>10</v>
      </c>
      <c r="C43" s="15">
        <v>5</v>
      </c>
      <c r="D43" s="15">
        <v>11.9</v>
      </c>
      <c r="E43" s="15">
        <v>9.32</v>
      </c>
      <c r="F43" s="15">
        <v>3.06</v>
      </c>
      <c r="G43" s="15">
        <v>1.83</v>
      </c>
      <c r="H43" s="15">
        <v>0.553</v>
      </c>
      <c r="I43" s="15">
        <v>118</v>
      </c>
      <c r="J43" s="15">
        <v>17</v>
      </c>
      <c r="K43" s="15">
        <v>3.15</v>
      </c>
      <c r="L43" s="15">
        <v>56.9</v>
      </c>
      <c r="M43" s="15">
        <v>10</v>
      </c>
      <c r="N43" s="15">
        <v>2.19</v>
      </c>
      <c r="O43" s="15">
        <v>145</v>
      </c>
      <c r="P43" s="15">
        <v>3.49</v>
      </c>
      <c r="Q43" s="15">
        <v>30.1</v>
      </c>
      <c r="R43" s="15">
        <v>1.59</v>
      </c>
      <c r="S43" s="15">
        <v>8.8</v>
      </c>
    </row>
    <row r="44" spans="1:19" ht="15">
      <c r="A44" s="15" t="s">
        <v>209</v>
      </c>
      <c r="B44" s="15">
        <v>10</v>
      </c>
      <c r="C44" s="15">
        <v>5</v>
      </c>
      <c r="D44" s="15">
        <v>15.1</v>
      </c>
      <c r="E44" s="15">
        <v>11.8</v>
      </c>
      <c r="F44" s="15">
        <v>3.15</v>
      </c>
      <c r="G44" s="15">
        <v>1.91</v>
      </c>
      <c r="H44" s="15">
        <v>0.549</v>
      </c>
      <c r="I44" s="15">
        <v>148</v>
      </c>
      <c r="J44" s="15">
        <v>21.5</v>
      </c>
      <c r="K44" s="15">
        <v>3.13</v>
      </c>
      <c r="L44" s="15">
        <v>71</v>
      </c>
      <c r="M44" s="15">
        <v>12.7</v>
      </c>
      <c r="N44" s="15">
        <v>2.17</v>
      </c>
      <c r="O44" s="15">
        <v>181</v>
      </c>
      <c r="P44" s="15">
        <v>3.47</v>
      </c>
      <c r="Q44" s="15">
        <v>37.8</v>
      </c>
      <c r="R44" s="15">
        <v>1.59</v>
      </c>
      <c r="S44" s="15">
        <v>7</v>
      </c>
    </row>
    <row r="45" spans="1:19" ht="15">
      <c r="A45" s="15" t="s">
        <v>210</v>
      </c>
      <c r="B45" s="15">
        <v>10</v>
      </c>
      <c r="C45" s="15">
        <v>5</v>
      </c>
      <c r="D45" s="15">
        <v>18.2</v>
      </c>
      <c r="E45" s="15">
        <v>14.3</v>
      </c>
      <c r="F45" s="15">
        <v>3.23</v>
      </c>
      <c r="G45" s="15">
        <v>1.99</v>
      </c>
      <c r="H45" s="15">
        <v>0.545</v>
      </c>
      <c r="I45" s="15">
        <v>176</v>
      </c>
      <c r="J45" s="15">
        <v>25.9</v>
      </c>
      <c r="K45" s="15">
        <v>3.11</v>
      </c>
      <c r="L45" s="15">
        <v>84</v>
      </c>
      <c r="M45" s="15">
        <v>15.3</v>
      </c>
      <c r="N45" s="15">
        <v>2.15</v>
      </c>
      <c r="O45" s="15">
        <v>214</v>
      </c>
      <c r="P45" s="15">
        <v>3.44</v>
      </c>
      <c r="Q45" s="15">
        <v>45.4</v>
      </c>
      <c r="R45" s="15">
        <v>1.58</v>
      </c>
      <c r="S45" s="15">
        <v>5.2</v>
      </c>
    </row>
    <row r="46" spans="1:19" ht="15">
      <c r="A46" s="15" t="s">
        <v>211</v>
      </c>
      <c r="B46" s="15">
        <v>11</v>
      </c>
      <c r="C46" s="15">
        <v>5.5</v>
      </c>
      <c r="D46" s="15">
        <v>15.5</v>
      </c>
      <c r="E46" s="15">
        <v>12.2</v>
      </c>
      <c r="F46" s="15">
        <v>3.83</v>
      </c>
      <c r="G46" s="15">
        <v>1.87</v>
      </c>
      <c r="H46" s="15">
        <v>0.441</v>
      </c>
      <c r="I46" s="15">
        <v>226</v>
      </c>
      <c r="J46" s="15">
        <v>27.6</v>
      </c>
      <c r="K46" s="15">
        <v>3.82</v>
      </c>
      <c r="L46" s="15">
        <v>80.8</v>
      </c>
      <c r="M46" s="15">
        <v>13.2</v>
      </c>
      <c r="N46" s="15">
        <v>2.29</v>
      </c>
      <c r="O46" s="15">
        <v>261</v>
      </c>
      <c r="P46" s="15">
        <v>4.1</v>
      </c>
      <c r="Q46" s="15">
        <v>45.8</v>
      </c>
      <c r="R46" s="15">
        <v>1.72</v>
      </c>
      <c r="S46" s="15">
        <v>24</v>
      </c>
    </row>
    <row r="47" spans="1:19" ht="15">
      <c r="A47" s="15" t="s">
        <v>212</v>
      </c>
      <c r="B47" s="15">
        <v>11</v>
      </c>
      <c r="C47" s="15">
        <v>5.5</v>
      </c>
      <c r="D47" s="15">
        <v>19.1</v>
      </c>
      <c r="E47" s="15">
        <v>15</v>
      </c>
      <c r="F47" s="15">
        <v>3.92</v>
      </c>
      <c r="G47" s="15">
        <v>1.95</v>
      </c>
      <c r="H47" s="15">
        <v>0.438</v>
      </c>
      <c r="I47" s="15">
        <v>276</v>
      </c>
      <c r="J47" s="15">
        <v>34.1</v>
      </c>
      <c r="K47" s="15">
        <v>3.8</v>
      </c>
      <c r="L47" s="15">
        <v>98.1</v>
      </c>
      <c r="M47" s="15">
        <v>16.2</v>
      </c>
      <c r="N47" s="15">
        <v>2.27</v>
      </c>
      <c r="O47" s="15">
        <v>318</v>
      </c>
      <c r="P47" s="15">
        <v>4.07</v>
      </c>
      <c r="Q47" s="15">
        <v>56.1</v>
      </c>
      <c r="R47" s="15">
        <v>1.71</v>
      </c>
      <c r="S47" s="15">
        <v>22.2</v>
      </c>
    </row>
    <row r="48" spans="1:19" ht="15">
      <c r="A48" s="15" t="s">
        <v>213</v>
      </c>
      <c r="B48" s="15">
        <v>11</v>
      </c>
      <c r="C48" s="15">
        <v>5.5</v>
      </c>
      <c r="D48" s="15">
        <v>22.7</v>
      </c>
      <c r="E48" s="15">
        <v>17.8</v>
      </c>
      <c r="F48" s="15">
        <v>4</v>
      </c>
      <c r="G48" s="15">
        <v>2.03</v>
      </c>
      <c r="H48" s="15">
        <v>0.433</v>
      </c>
      <c r="I48" s="15">
        <v>323</v>
      </c>
      <c r="J48" s="15">
        <v>40.4</v>
      </c>
      <c r="K48" s="15">
        <v>3.77</v>
      </c>
      <c r="L48" s="15">
        <v>114</v>
      </c>
      <c r="M48" s="15">
        <v>19.1</v>
      </c>
      <c r="N48" s="15">
        <v>2.25</v>
      </c>
      <c r="O48" s="15">
        <v>371</v>
      </c>
      <c r="P48" s="15">
        <v>4.04</v>
      </c>
      <c r="Q48" s="15">
        <v>66.1</v>
      </c>
      <c r="R48" s="15">
        <v>1.71</v>
      </c>
      <c r="S48" s="15">
        <v>20.2</v>
      </c>
    </row>
    <row r="49" spans="1:19" ht="15">
      <c r="A49" s="15" t="s">
        <v>214</v>
      </c>
      <c r="B49" s="15">
        <v>11</v>
      </c>
      <c r="C49" s="15">
        <v>5.5</v>
      </c>
      <c r="D49" s="15">
        <v>26.2</v>
      </c>
      <c r="E49" s="15">
        <v>20.5</v>
      </c>
      <c r="F49" s="15">
        <v>4.08</v>
      </c>
      <c r="G49" s="15">
        <v>2.1</v>
      </c>
      <c r="H49" s="15">
        <v>0.429</v>
      </c>
      <c r="I49" s="15">
        <v>368</v>
      </c>
      <c r="J49" s="15">
        <v>46.4</v>
      </c>
      <c r="K49" s="15">
        <v>3.75</v>
      </c>
      <c r="L49" s="15">
        <v>130</v>
      </c>
      <c r="M49" s="15">
        <v>22</v>
      </c>
      <c r="N49" s="15">
        <v>2.23</v>
      </c>
      <c r="O49" s="15">
        <v>421</v>
      </c>
      <c r="P49" s="15">
        <v>4.01</v>
      </c>
      <c r="Q49" s="15">
        <v>75.8</v>
      </c>
      <c r="R49" s="15">
        <v>1.7</v>
      </c>
      <c r="S49" s="15">
        <v>18.4</v>
      </c>
    </row>
    <row r="50" spans="1:19" ht="15">
      <c r="A50" s="15" t="s">
        <v>215</v>
      </c>
      <c r="B50" s="15">
        <v>11</v>
      </c>
      <c r="C50" s="15">
        <v>5.5</v>
      </c>
      <c r="D50" s="15">
        <v>15.1</v>
      </c>
      <c r="E50" s="15">
        <v>11.9</v>
      </c>
      <c r="F50" s="15">
        <v>4.56</v>
      </c>
      <c r="G50" s="15">
        <v>1.37</v>
      </c>
      <c r="H50" s="15">
        <v>0.263</v>
      </c>
      <c r="I50" s="15">
        <v>263</v>
      </c>
      <c r="J50" s="15">
        <v>31.1</v>
      </c>
      <c r="K50" s="15">
        <v>4.17</v>
      </c>
      <c r="L50" s="15">
        <v>44.8</v>
      </c>
      <c r="M50" s="15">
        <v>8.72</v>
      </c>
      <c r="N50" s="15">
        <v>1.72</v>
      </c>
      <c r="O50" s="15">
        <v>280</v>
      </c>
      <c r="P50" s="15">
        <v>4.31</v>
      </c>
      <c r="Q50" s="15">
        <v>28.6</v>
      </c>
      <c r="R50" s="15">
        <v>1.38</v>
      </c>
      <c r="S50" s="15">
        <v>48.6</v>
      </c>
    </row>
    <row r="51" spans="1:19" ht="15">
      <c r="A51" s="15" t="s">
        <v>216</v>
      </c>
      <c r="B51" s="15">
        <v>11</v>
      </c>
      <c r="C51" s="15">
        <v>5.5</v>
      </c>
      <c r="D51" s="15">
        <v>18.6</v>
      </c>
      <c r="E51" s="15">
        <v>14.6</v>
      </c>
      <c r="F51" s="15">
        <v>4.65</v>
      </c>
      <c r="G51" s="15">
        <v>1.45</v>
      </c>
      <c r="H51" s="15">
        <v>0.259</v>
      </c>
      <c r="I51" s="15">
        <v>321</v>
      </c>
      <c r="J51" s="15">
        <v>38.4</v>
      </c>
      <c r="K51" s="15">
        <v>4.15</v>
      </c>
      <c r="L51" s="15">
        <v>54.2</v>
      </c>
      <c r="M51" s="15">
        <v>10.7</v>
      </c>
      <c r="N51" s="15">
        <v>1.71</v>
      </c>
      <c r="O51" s="15">
        <v>340</v>
      </c>
      <c r="P51" s="15">
        <v>4.27</v>
      </c>
      <c r="Q51" s="15">
        <v>35</v>
      </c>
      <c r="R51" s="15">
        <v>1.37</v>
      </c>
      <c r="S51" s="15">
        <v>46.8</v>
      </c>
    </row>
    <row r="52" spans="1:19" ht="15">
      <c r="A52" s="15" t="s">
        <v>217</v>
      </c>
      <c r="B52" s="15">
        <v>11</v>
      </c>
      <c r="C52" s="15">
        <v>5.5</v>
      </c>
      <c r="D52" s="15">
        <v>22.1</v>
      </c>
      <c r="E52" s="15">
        <v>17.3</v>
      </c>
      <c r="F52" s="15">
        <v>4.74</v>
      </c>
      <c r="G52" s="15">
        <v>1.53</v>
      </c>
      <c r="H52" s="15">
        <v>0.255</v>
      </c>
      <c r="I52" s="15">
        <v>376</v>
      </c>
      <c r="J52" s="15">
        <v>45.5</v>
      </c>
      <c r="K52" s="15">
        <v>4.12</v>
      </c>
      <c r="L52" s="15">
        <v>63</v>
      </c>
      <c r="M52" s="15">
        <v>12.7</v>
      </c>
      <c r="N52" s="15">
        <v>1.69</v>
      </c>
      <c r="O52" s="15">
        <v>397</v>
      </c>
      <c r="P52" s="15">
        <v>4.24</v>
      </c>
      <c r="Q52" s="15">
        <v>41.2</v>
      </c>
      <c r="R52" s="15">
        <v>1.37</v>
      </c>
      <c r="S52" s="15">
        <v>44.6</v>
      </c>
    </row>
    <row r="53" spans="1:19" ht="15">
      <c r="A53" s="15" t="s">
        <v>218</v>
      </c>
      <c r="B53" s="15">
        <v>10.5</v>
      </c>
      <c r="C53" s="15">
        <v>5.5</v>
      </c>
      <c r="D53" s="15">
        <v>15.9</v>
      </c>
      <c r="E53" s="15">
        <v>12.5</v>
      </c>
      <c r="F53" s="15">
        <v>4.36</v>
      </c>
      <c r="G53" s="15">
        <v>1.65</v>
      </c>
      <c r="H53" s="15">
        <v>0.339</v>
      </c>
      <c r="I53" s="15">
        <v>276</v>
      </c>
      <c r="J53" s="15">
        <v>31.9</v>
      </c>
      <c r="K53" s="15">
        <v>4.17</v>
      </c>
      <c r="L53" s="15">
        <v>68.3</v>
      </c>
      <c r="M53" s="15">
        <v>11.7</v>
      </c>
      <c r="N53" s="15">
        <v>2.08</v>
      </c>
      <c r="O53" s="15">
        <v>303</v>
      </c>
      <c r="P53" s="15">
        <v>4.37</v>
      </c>
      <c r="Q53" s="15">
        <v>41.3</v>
      </c>
      <c r="R53" s="15">
        <v>1.61</v>
      </c>
      <c r="S53" s="15">
        <v>39.2</v>
      </c>
    </row>
    <row r="54" spans="1:19" ht="15">
      <c r="A54" s="15" t="s">
        <v>219</v>
      </c>
      <c r="B54" s="15">
        <v>10.5</v>
      </c>
      <c r="C54" s="15">
        <v>5.5</v>
      </c>
      <c r="D54" s="15">
        <v>19.6</v>
      </c>
      <c r="E54" s="15">
        <v>15.4</v>
      </c>
      <c r="F54" s="15">
        <v>4.45</v>
      </c>
      <c r="G54" s="15">
        <v>1.73</v>
      </c>
      <c r="H54" s="15">
        <v>0.336</v>
      </c>
      <c r="I54" s="15">
        <v>337</v>
      </c>
      <c r="J54" s="15">
        <v>39.4</v>
      </c>
      <c r="K54" s="15">
        <v>4.14</v>
      </c>
      <c r="L54" s="15">
        <v>82.9</v>
      </c>
      <c r="M54" s="15">
        <v>14.4</v>
      </c>
      <c r="N54" s="15">
        <v>2.06</v>
      </c>
      <c r="O54" s="15">
        <v>369</v>
      </c>
      <c r="P54" s="15">
        <v>4.34</v>
      </c>
      <c r="Q54" s="15">
        <v>50.6</v>
      </c>
      <c r="R54" s="15">
        <v>1.61</v>
      </c>
      <c r="S54" s="15">
        <v>37.4</v>
      </c>
    </row>
    <row r="55" spans="1:19" ht="15">
      <c r="A55" s="15" t="s">
        <v>220</v>
      </c>
      <c r="B55" s="15">
        <v>10.5</v>
      </c>
      <c r="C55" s="15">
        <v>5.5</v>
      </c>
      <c r="D55" s="15">
        <v>23.3</v>
      </c>
      <c r="E55" s="15">
        <v>18.3</v>
      </c>
      <c r="F55" s="15">
        <v>4.53</v>
      </c>
      <c r="G55" s="15">
        <v>1.81</v>
      </c>
      <c r="H55" s="15">
        <v>0.332</v>
      </c>
      <c r="I55" s="15">
        <v>395</v>
      </c>
      <c r="J55" s="15">
        <v>46.6</v>
      </c>
      <c r="K55" s="15">
        <v>4.12</v>
      </c>
      <c r="L55" s="15">
        <v>96.5</v>
      </c>
      <c r="M55" s="15">
        <v>17</v>
      </c>
      <c r="N55" s="15">
        <v>2.04</v>
      </c>
      <c r="O55" s="15">
        <v>432</v>
      </c>
      <c r="P55" s="15">
        <v>4.31</v>
      </c>
      <c r="Q55" s="15">
        <v>59.6</v>
      </c>
      <c r="R55" s="15">
        <v>1.6</v>
      </c>
      <c r="S55" s="15">
        <v>35.4</v>
      </c>
    </row>
    <row r="56" spans="1:19" ht="15">
      <c r="A56" s="15" t="s">
        <v>221</v>
      </c>
      <c r="B56" s="15">
        <v>12</v>
      </c>
      <c r="C56" s="15">
        <v>6</v>
      </c>
      <c r="D56" s="15">
        <v>21.2</v>
      </c>
      <c r="E56" s="15">
        <v>16.6</v>
      </c>
      <c r="F56" s="15">
        <v>4.15</v>
      </c>
      <c r="G56" s="15">
        <v>2.18</v>
      </c>
      <c r="H56" s="15">
        <v>0.472</v>
      </c>
      <c r="I56" s="15">
        <v>358</v>
      </c>
      <c r="J56" s="15">
        <v>40.5</v>
      </c>
      <c r="K56" s="15">
        <v>4.11</v>
      </c>
      <c r="L56" s="15">
        <v>141</v>
      </c>
      <c r="M56" s="15">
        <v>20.6</v>
      </c>
      <c r="N56" s="15">
        <v>2.58</v>
      </c>
      <c r="O56" s="15">
        <v>420</v>
      </c>
      <c r="P56" s="15">
        <v>4.46</v>
      </c>
      <c r="Q56" s="15">
        <v>78.5</v>
      </c>
      <c r="R56" s="15">
        <v>1.93</v>
      </c>
      <c r="S56" s="15">
        <v>20.4</v>
      </c>
    </row>
    <row r="57" spans="1:19" ht="15">
      <c r="A57" s="15" t="s">
        <v>222</v>
      </c>
      <c r="B57" s="15">
        <v>12</v>
      </c>
      <c r="C57" s="15">
        <v>6</v>
      </c>
      <c r="D57" s="15">
        <v>25.1</v>
      </c>
      <c r="E57" s="15">
        <v>19.7</v>
      </c>
      <c r="F57" s="15">
        <v>4.24</v>
      </c>
      <c r="G57" s="15">
        <v>2.26</v>
      </c>
      <c r="H57" s="15">
        <v>0.468</v>
      </c>
      <c r="I57" s="15">
        <v>420</v>
      </c>
      <c r="J57" s="15">
        <v>48</v>
      </c>
      <c r="K57" s="15">
        <v>4.09</v>
      </c>
      <c r="L57" s="15">
        <v>165</v>
      </c>
      <c r="M57" s="15">
        <v>24.4</v>
      </c>
      <c r="N57" s="15">
        <v>2.56</v>
      </c>
      <c r="O57" s="15">
        <v>492</v>
      </c>
      <c r="P57" s="15">
        <v>4.43</v>
      </c>
      <c r="Q57" s="15">
        <v>92.6</v>
      </c>
      <c r="R57" s="15">
        <v>1.92</v>
      </c>
      <c r="S57" s="15">
        <v>18.6</v>
      </c>
    </row>
    <row r="58" spans="1:19" ht="15">
      <c r="A58" s="15" t="s">
        <v>223</v>
      </c>
      <c r="B58" s="15">
        <v>10.5</v>
      </c>
      <c r="C58" s="15">
        <v>5.5</v>
      </c>
      <c r="D58" s="15">
        <v>19.5</v>
      </c>
      <c r="E58" s="15">
        <v>15.3</v>
      </c>
      <c r="F58" s="15">
        <v>5.28</v>
      </c>
      <c r="G58" s="15">
        <v>1.57</v>
      </c>
      <c r="H58" s="15">
        <v>0.265</v>
      </c>
      <c r="I58" s="15">
        <v>455</v>
      </c>
      <c r="J58" s="15">
        <v>46.8</v>
      </c>
      <c r="K58" s="15">
        <v>4.83</v>
      </c>
      <c r="L58" s="15">
        <v>78.3</v>
      </c>
      <c r="M58" s="15">
        <v>13.2</v>
      </c>
      <c r="N58" s="15">
        <v>2</v>
      </c>
      <c r="O58" s="15">
        <v>484</v>
      </c>
      <c r="P58" s="15">
        <v>4.98</v>
      </c>
      <c r="Q58" s="15">
        <v>50</v>
      </c>
      <c r="R58" s="15">
        <v>1.6</v>
      </c>
      <c r="S58" s="15">
        <v>56.4</v>
      </c>
    </row>
    <row r="59" spans="1:19" ht="15">
      <c r="A59" s="15" t="s">
        <v>224</v>
      </c>
      <c r="B59" s="15">
        <v>10.5</v>
      </c>
      <c r="C59" s="15">
        <v>5.5</v>
      </c>
      <c r="D59" s="15">
        <v>23.6</v>
      </c>
      <c r="E59" s="15">
        <v>18.6</v>
      </c>
      <c r="F59" s="15">
        <v>5.37</v>
      </c>
      <c r="G59" s="15">
        <v>1.65</v>
      </c>
      <c r="H59" s="15">
        <v>0.261</v>
      </c>
      <c r="I59" s="15">
        <v>545</v>
      </c>
      <c r="J59" s="15">
        <v>56.6</v>
      </c>
      <c r="K59" s="15">
        <v>4.8</v>
      </c>
      <c r="L59" s="15">
        <v>93</v>
      </c>
      <c r="M59" s="15">
        <v>15.9</v>
      </c>
      <c r="N59" s="15">
        <v>1.98</v>
      </c>
      <c r="O59" s="15">
        <v>578</v>
      </c>
      <c r="P59" s="15">
        <v>4.95</v>
      </c>
      <c r="Q59" s="15">
        <v>59.8</v>
      </c>
      <c r="R59" s="15">
        <v>1.59</v>
      </c>
      <c r="S59" s="15">
        <v>54.4</v>
      </c>
    </row>
    <row r="60" spans="1:19" ht="15">
      <c r="A60" s="15" t="s">
        <v>225</v>
      </c>
      <c r="B60" s="15">
        <v>12.5</v>
      </c>
      <c r="C60" s="15">
        <v>6.5</v>
      </c>
      <c r="D60" s="15">
        <v>23.2</v>
      </c>
      <c r="E60" s="15">
        <v>18.2</v>
      </c>
      <c r="F60" s="15">
        <v>4.99</v>
      </c>
      <c r="G60" s="15">
        <v>2.03</v>
      </c>
      <c r="H60" s="15">
        <v>0.36</v>
      </c>
      <c r="I60" s="15">
        <v>532</v>
      </c>
      <c r="J60" s="15">
        <v>53.1</v>
      </c>
      <c r="K60" s="15">
        <v>4.79</v>
      </c>
      <c r="L60" s="15">
        <v>145</v>
      </c>
      <c r="M60" s="15">
        <v>20.9</v>
      </c>
      <c r="N60" s="15">
        <v>2.51</v>
      </c>
      <c r="O60" s="15">
        <v>589</v>
      </c>
      <c r="P60" s="15">
        <v>5.05</v>
      </c>
      <c r="Q60" s="15">
        <v>88</v>
      </c>
      <c r="R60" s="15">
        <v>1.95</v>
      </c>
      <c r="S60" s="15">
        <v>41</v>
      </c>
    </row>
    <row r="61" spans="1:19" ht="15">
      <c r="A61" s="15" t="s">
        <v>226</v>
      </c>
      <c r="B61" s="15">
        <v>12.5</v>
      </c>
      <c r="C61" s="15">
        <v>6.5</v>
      </c>
      <c r="D61" s="15">
        <v>27.5</v>
      </c>
      <c r="E61" s="15">
        <v>21.6</v>
      </c>
      <c r="F61" s="15">
        <v>5.08</v>
      </c>
      <c r="G61" s="15">
        <v>2.11</v>
      </c>
      <c r="H61" s="15">
        <v>0.358</v>
      </c>
      <c r="I61" s="15">
        <v>626</v>
      </c>
      <c r="J61" s="15">
        <v>63.1</v>
      </c>
      <c r="K61" s="15">
        <v>4.77</v>
      </c>
      <c r="L61" s="15">
        <v>170</v>
      </c>
      <c r="M61" s="15">
        <v>24.7</v>
      </c>
      <c r="N61" s="15">
        <v>2.49</v>
      </c>
      <c r="O61" s="15">
        <v>693</v>
      </c>
      <c r="P61" s="15">
        <v>5.02</v>
      </c>
      <c r="Q61" s="15">
        <v>103</v>
      </c>
      <c r="R61" s="15">
        <v>1.94</v>
      </c>
      <c r="S61" s="15">
        <v>39.2</v>
      </c>
    </row>
    <row r="62" spans="1:19" ht="15">
      <c r="A62" s="15" t="s">
        <v>227</v>
      </c>
      <c r="B62" s="15">
        <v>13</v>
      </c>
      <c r="C62" s="15">
        <v>6.5</v>
      </c>
      <c r="D62" s="15">
        <v>24.2</v>
      </c>
      <c r="E62" s="15">
        <v>19</v>
      </c>
      <c r="F62" s="15">
        <v>4.8</v>
      </c>
      <c r="G62" s="15">
        <v>2.34</v>
      </c>
      <c r="H62" s="15">
        <v>0.442</v>
      </c>
      <c r="I62" s="15">
        <v>552</v>
      </c>
      <c r="J62" s="15">
        <v>54.1</v>
      </c>
      <c r="K62" s="15">
        <v>4.78</v>
      </c>
      <c r="L62" s="15">
        <v>198</v>
      </c>
      <c r="M62" s="15">
        <v>25.8</v>
      </c>
      <c r="N62" s="15">
        <v>2.86</v>
      </c>
      <c r="O62" s="15">
        <v>637</v>
      </c>
      <c r="P62" s="15">
        <v>5.13</v>
      </c>
      <c r="Q62" s="15">
        <v>112</v>
      </c>
      <c r="R62" s="15">
        <v>2.15</v>
      </c>
      <c r="S62" s="15">
        <v>29.8</v>
      </c>
    </row>
    <row r="63" spans="1:19" ht="15">
      <c r="A63" s="15" t="s">
        <v>228</v>
      </c>
      <c r="B63" s="15">
        <v>13</v>
      </c>
      <c r="C63" s="15">
        <v>6.5</v>
      </c>
      <c r="D63" s="15">
        <v>28.7</v>
      </c>
      <c r="E63" s="15">
        <v>22.6</v>
      </c>
      <c r="F63" s="15">
        <v>4.89</v>
      </c>
      <c r="G63" s="15">
        <v>2.42</v>
      </c>
      <c r="H63" s="15">
        <v>0.439</v>
      </c>
      <c r="I63" s="15">
        <v>650</v>
      </c>
      <c r="J63" s="15">
        <v>64.2</v>
      </c>
      <c r="K63" s="15">
        <v>4.76</v>
      </c>
      <c r="L63" s="15">
        <v>232</v>
      </c>
      <c r="M63" s="15">
        <v>30.6</v>
      </c>
      <c r="N63" s="15">
        <v>2.84</v>
      </c>
      <c r="O63" s="15">
        <v>749</v>
      </c>
      <c r="P63" s="15">
        <v>5.1</v>
      </c>
      <c r="Q63" s="15">
        <v>132</v>
      </c>
      <c r="R63" s="15">
        <v>2.15</v>
      </c>
      <c r="S63" s="15">
        <v>28</v>
      </c>
    </row>
    <row r="64" spans="1:19" ht="15">
      <c r="A64" s="15" t="s">
        <v>229</v>
      </c>
      <c r="B64" s="15">
        <v>13</v>
      </c>
      <c r="C64" s="15">
        <v>6.5</v>
      </c>
      <c r="D64" s="15">
        <v>33.2</v>
      </c>
      <c r="E64" s="15">
        <v>26.1</v>
      </c>
      <c r="F64" s="15">
        <v>4.97</v>
      </c>
      <c r="G64" s="15">
        <v>2.5</v>
      </c>
      <c r="H64" s="15">
        <v>0.435</v>
      </c>
      <c r="I64" s="15">
        <v>744</v>
      </c>
      <c r="J64" s="15">
        <v>74.1</v>
      </c>
      <c r="K64" s="15">
        <v>4.73</v>
      </c>
      <c r="L64" s="15">
        <v>264</v>
      </c>
      <c r="M64" s="15">
        <v>35.2</v>
      </c>
      <c r="N64" s="15">
        <v>2.82</v>
      </c>
      <c r="O64" s="15">
        <v>856</v>
      </c>
      <c r="P64" s="15">
        <v>5.07</v>
      </c>
      <c r="Q64" s="15">
        <v>152</v>
      </c>
      <c r="R64" s="15">
        <v>2.14</v>
      </c>
      <c r="S64" s="15">
        <v>26.2</v>
      </c>
    </row>
    <row r="65" spans="1:19" ht="15">
      <c r="A65" s="15" t="s">
        <v>230</v>
      </c>
      <c r="B65" s="15">
        <v>13</v>
      </c>
      <c r="C65" s="15">
        <v>6.5</v>
      </c>
      <c r="D65" s="15">
        <v>23.2</v>
      </c>
      <c r="E65" s="15">
        <v>18.2</v>
      </c>
      <c r="F65" s="15">
        <v>5.63</v>
      </c>
      <c r="G65" s="15">
        <v>1.69</v>
      </c>
      <c r="H65" s="15">
        <v>0.263</v>
      </c>
      <c r="I65" s="15">
        <v>611</v>
      </c>
      <c r="J65" s="15">
        <v>58.9</v>
      </c>
      <c r="K65" s="15">
        <v>5.14</v>
      </c>
      <c r="L65" s="15">
        <v>104</v>
      </c>
      <c r="M65" s="15">
        <v>16.5</v>
      </c>
      <c r="N65" s="15">
        <v>2.12</v>
      </c>
      <c r="O65" s="15">
        <v>648</v>
      </c>
      <c r="P65" s="15">
        <v>5.29</v>
      </c>
      <c r="Q65" s="15">
        <v>67</v>
      </c>
      <c r="R65" s="15">
        <v>1.7</v>
      </c>
      <c r="S65" s="15">
        <v>59.7</v>
      </c>
    </row>
    <row r="66" spans="1:19" ht="15">
      <c r="A66" s="15" t="s">
        <v>231</v>
      </c>
      <c r="B66" s="15">
        <v>13</v>
      </c>
      <c r="C66" s="15">
        <v>6.5</v>
      </c>
      <c r="D66" s="15">
        <v>27.5</v>
      </c>
      <c r="E66" s="15">
        <v>21.6</v>
      </c>
      <c r="F66" s="15">
        <v>5.72</v>
      </c>
      <c r="G66" s="15">
        <v>1.77</v>
      </c>
      <c r="H66" s="15">
        <v>0.259</v>
      </c>
      <c r="I66" s="15">
        <v>720</v>
      </c>
      <c r="J66" s="15">
        <v>70</v>
      </c>
      <c r="K66" s="15">
        <v>5.11</v>
      </c>
      <c r="L66" s="15">
        <v>122</v>
      </c>
      <c r="M66" s="15">
        <v>19.6</v>
      </c>
      <c r="N66" s="15">
        <v>2.1</v>
      </c>
      <c r="O66" s="15">
        <v>763</v>
      </c>
      <c r="P66" s="15">
        <v>5.26</v>
      </c>
      <c r="Q66" s="15">
        <v>78.9</v>
      </c>
      <c r="R66" s="15">
        <v>1.69</v>
      </c>
      <c r="S66" s="15">
        <v>57.9</v>
      </c>
    </row>
    <row r="67" spans="1:19" ht="15">
      <c r="A67" s="15" t="s">
        <v>232</v>
      </c>
      <c r="B67" s="15">
        <v>13</v>
      </c>
      <c r="C67" s="15">
        <v>6.5</v>
      </c>
      <c r="D67" s="15">
        <v>31.8</v>
      </c>
      <c r="E67" s="15">
        <v>25</v>
      </c>
      <c r="F67" s="15">
        <v>5.81</v>
      </c>
      <c r="G67" s="15">
        <v>1.85</v>
      </c>
      <c r="H67" s="15">
        <v>0.256</v>
      </c>
      <c r="I67" s="15">
        <v>823</v>
      </c>
      <c r="J67" s="15">
        <v>80.7</v>
      </c>
      <c r="K67" s="15">
        <v>5.09</v>
      </c>
      <c r="L67" s="15">
        <v>139</v>
      </c>
      <c r="M67" s="15">
        <v>22.5</v>
      </c>
      <c r="N67" s="15">
        <v>2.09</v>
      </c>
      <c r="O67" s="15">
        <v>871</v>
      </c>
      <c r="P67" s="15">
        <v>5.23</v>
      </c>
      <c r="Q67" s="15">
        <v>90.5</v>
      </c>
      <c r="R67" s="15">
        <v>1.69</v>
      </c>
      <c r="S67" s="15">
        <v>55.8</v>
      </c>
    </row>
    <row r="68" spans="1:19" ht="15">
      <c r="A68" s="15" t="s">
        <v>233</v>
      </c>
      <c r="B68" s="15">
        <v>14</v>
      </c>
      <c r="C68" s="15">
        <v>7</v>
      </c>
      <c r="D68" s="15">
        <v>26.2</v>
      </c>
      <c r="E68" s="15">
        <v>20.6</v>
      </c>
      <c r="F68" s="15">
        <v>6.28</v>
      </c>
      <c r="G68" s="15">
        <v>1.85</v>
      </c>
      <c r="H68" s="15">
        <v>0.262</v>
      </c>
      <c r="I68" s="15">
        <v>880</v>
      </c>
      <c r="J68" s="15">
        <v>75.1</v>
      </c>
      <c r="K68" s="15">
        <v>5.8</v>
      </c>
      <c r="L68" s="15">
        <v>151</v>
      </c>
      <c r="M68" s="15">
        <v>21.2</v>
      </c>
      <c r="N68" s="15">
        <v>2.4</v>
      </c>
      <c r="O68" s="15">
        <v>934</v>
      </c>
      <c r="P68" s="15">
        <v>5.97</v>
      </c>
      <c r="Q68" s="15">
        <v>97.4</v>
      </c>
      <c r="R68" s="15">
        <v>1.93</v>
      </c>
      <c r="S68" s="15">
        <v>69</v>
      </c>
    </row>
    <row r="69" spans="1:19" ht="15">
      <c r="A69" s="15" t="s">
        <v>234</v>
      </c>
      <c r="B69" s="15">
        <v>14</v>
      </c>
      <c r="C69" s="15">
        <v>7</v>
      </c>
      <c r="D69" s="15">
        <v>31.2</v>
      </c>
      <c r="E69" s="15">
        <v>24.5</v>
      </c>
      <c r="F69" s="15">
        <v>6.37</v>
      </c>
      <c r="G69" s="15">
        <v>1.93</v>
      </c>
      <c r="H69" s="15">
        <v>0.261</v>
      </c>
      <c r="I69" s="15">
        <v>1040</v>
      </c>
      <c r="J69" s="15">
        <v>89.3</v>
      </c>
      <c r="K69" s="15">
        <v>5.77</v>
      </c>
      <c r="L69" s="15">
        <v>177</v>
      </c>
      <c r="M69" s="15">
        <v>25.1</v>
      </c>
      <c r="N69" s="15">
        <v>2.38</v>
      </c>
      <c r="O69" s="15">
        <v>1100</v>
      </c>
      <c r="P69" s="15">
        <v>5.94</v>
      </c>
      <c r="Q69" s="15">
        <v>114</v>
      </c>
      <c r="R69" s="15">
        <v>1.92</v>
      </c>
      <c r="S69" s="15">
        <v>67</v>
      </c>
    </row>
    <row r="70" spans="1:19" ht="15">
      <c r="A70" s="15" t="s">
        <v>235</v>
      </c>
      <c r="B70" s="15">
        <v>14</v>
      </c>
      <c r="C70" s="15">
        <v>7</v>
      </c>
      <c r="D70" s="15">
        <v>36.1</v>
      </c>
      <c r="E70" s="15">
        <v>28.3</v>
      </c>
      <c r="F70" s="15">
        <v>6.46</v>
      </c>
      <c r="G70" s="15">
        <v>2.01</v>
      </c>
      <c r="H70" s="15">
        <v>0.259</v>
      </c>
      <c r="I70" s="15">
        <v>1190</v>
      </c>
      <c r="J70" s="15">
        <v>103</v>
      </c>
      <c r="K70" s="15">
        <v>5.75</v>
      </c>
      <c r="L70" s="15">
        <v>202</v>
      </c>
      <c r="M70" s="15">
        <v>28.9</v>
      </c>
      <c r="N70" s="15">
        <v>2.37</v>
      </c>
      <c r="O70" s="15">
        <v>1260</v>
      </c>
      <c r="P70" s="15">
        <v>5.92</v>
      </c>
      <c r="Q70" s="15">
        <v>131</v>
      </c>
      <c r="R70" s="15">
        <v>1.91</v>
      </c>
      <c r="S70" s="15">
        <v>65</v>
      </c>
    </row>
    <row r="71" spans="1:19" ht="15">
      <c r="A71" s="15" t="s">
        <v>236</v>
      </c>
      <c r="B71" s="15">
        <v>15</v>
      </c>
      <c r="C71" s="15">
        <v>7.5</v>
      </c>
      <c r="D71" s="15">
        <v>29.2</v>
      </c>
      <c r="E71" s="15">
        <v>23</v>
      </c>
      <c r="F71" s="15">
        <v>6.93</v>
      </c>
      <c r="G71" s="15">
        <v>2.01</v>
      </c>
      <c r="H71" s="15">
        <v>0.266</v>
      </c>
      <c r="I71" s="15">
        <v>1220</v>
      </c>
      <c r="J71" s="15">
        <v>93.2</v>
      </c>
      <c r="K71" s="15">
        <v>6.46</v>
      </c>
      <c r="L71" s="15">
        <v>210</v>
      </c>
      <c r="M71" s="15">
        <v>26.3</v>
      </c>
      <c r="N71" s="15">
        <v>2.68</v>
      </c>
      <c r="O71" s="15">
        <v>1300</v>
      </c>
      <c r="P71" s="15">
        <v>6.66</v>
      </c>
      <c r="Q71" s="15">
        <v>133</v>
      </c>
      <c r="R71" s="15">
        <v>2.14</v>
      </c>
      <c r="S71" s="15">
        <v>77.4</v>
      </c>
    </row>
    <row r="72" spans="1:19" ht="15">
      <c r="A72" s="15" t="s">
        <v>237</v>
      </c>
      <c r="B72" s="15">
        <v>15</v>
      </c>
      <c r="C72" s="15">
        <v>7.5</v>
      </c>
      <c r="D72" s="15">
        <v>34.8</v>
      </c>
      <c r="E72" s="15">
        <v>27.3</v>
      </c>
      <c r="F72" s="15">
        <v>7.03</v>
      </c>
      <c r="G72" s="15">
        <v>2.1</v>
      </c>
      <c r="H72" s="15">
        <v>0.264</v>
      </c>
      <c r="I72" s="15">
        <v>1440</v>
      </c>
      <c r="J72" s="15">
        <v>111</v>
      </c>
      <c r="K72" s="15">
        <v>6.43</v>
      </c>
      <c r="L72" s="15">
        <v>247</v>
      </c>
      <c r="M72" s="15">
        <v>31.3</v>
      </c>
      <c r="N72" s="15">
        <v>2.67</v>
      </c>
      <c r="O72" s="15">
        <v>1530</v>
      </c>
      <c r="P72" s="15">
        <v>6.63</v>
      </c>
      <c r="Q72" s="15">
        <v>158</v>
      </c>
      <c r="R72" s="15">
        <v>2.13</v>
      </c>
      <c r="S72" s="15">
        <v>75.2</v>
      </c>
    </row>
    <row r="73" spans="1:19" ht="15">
      <c r="A73" s="15" t="s">
        <v>238</v>
      </c>
      <c r="B73" s="15">
        <v>15</v>
      </c>
      <c r="C73" s="15">
        <v>7.5</v>
      </c>
      <c r="D73" s="15">
        <v>40.3</v>
      </c>
      <c r="E73" s="15">
        <v>31.6</v>
      </c>
      <c r="F73" s="15">
        <v>7.12</v>
      </c>
      <c r="G73" s="15">
        <v>2.18</v>
      </c>
      <c r="H73" s="15">
        <v>0.262</v>
      </c>
      <c r="I73" s="15">
        <v>1650</v>
      </c>
      <c r="J73" s="15">
        <v>128</v>
      </c>
      <c r="K73" s="15">
        <v>6.41</v>
      </c>
      <c r="L73" s="15">
        <v>282</v>
      </c>
      <c r="M73" s="15">
        <v>36.1</v>
      </c>
      <c r="N73" s="15">
        <v>2.65</v>
      </c>
      <c r="O73" s="15">
        <v>1760</v>
      </c>
      <c r="P73" s="15">
        <v>6.6</v>
      </c>
      <c r="Q73" s="15">
        <v>181</v>
      </c>
      <c r="R73" s="15">
        <v>2.12</v>
      </c>
      <c r="S73" s="15">
        <v>73</v>
      </c>
    </row>
    <row r="74" spans="1:19" ht="15">
      <c r="A74" s="15" t="s">
        <v>239</v>
      </c>
      <c r="B74" s="15">
        <v>15</v>
      </c>
      <c r="C74" s="15">
        <v>7.5</v>
      </c>
      <c r="D74" s="15">
        <v>45.7</v>
      </c>
      <c r="E74" s="15">
        <v>35.9</v>
      </c>
      <c r="F74" s="15">
        <v>7.2</v>
      </c>
      <c r="G74" s="15">
        <v>2.26</v>
      </c>
      <c r="H74" s="15">
        <v>0.259</v>
      </c>
      <c r="I74" s="15">
        <v>1860</v>
      </c>
      <c r="J74" s="15">
        <v>145</v>
      </c>
      <c r="K74" s="15">
        <v>6.38</v>
      </c>
      <c r="L74" s="15">
        <v>316</v>
      </c>
      <c r="M74" s="15">
        <v>40.8</v>
      </c>
      <c r="N74" s="15">
        <v>2.63</v>
      </c>
      <c r="O74" s="15">
        <v>1970</v>
      </c>
      <c r="P74" s="15">
        <v>6.57</v>
      </c>
      <c r="Q74" s="15">
        <v>204</v>
      </c>
      <c r="R74" s="15">
        <v>2.11</v>
      </c>
      <c r="S74" s="15">
        <v>71</v>
      </c>
    </row>
    <row r="75" spans="1:19" ht="15">
      <c r="A75" s="15" t="s">
        <v>240</v>
      </c>
      <c r="B75" s="15">
        <v>15</v>
      </c>
      <c r="C75" s="15">
        <v>7.5</v>
      </c>
      <c r="D75" s="15">
        <v>33.2</v>
      </c>
      <c r="E75" s="15">
        <v>26.1</v>
      </c>
      <c r="F75" s="15">
        <v>9.45</v>
      </c>
      <c r="G75" s="15">
        <v>1.56</v>
      </c>
      <c r="H75" s="15">
        <v>0.154</v>
      </c>
      <c r="I75" s="15">
        <v>2170</v>
      </c>
      <c r="J75" s="15">
        <v>140</v>
      </c>
      <c r="K75" s="15">
        <v>8.08</v>
      </c>
      <c r="L75" s="15">
        <v>161</v>
      </c>
      <c r="M75" s="15">
        <v>21.7</v>
      </c>
      <c r="N75" s="15">
        <v>2.2</v>
      </c>
      <c r="O75" s="15">
        <v>2220</v>
      </c>
      <c r="P75" s="15">
        <v>8.17</v>
      </c>
      <c r="Q75" s="15">
        <v>112</v>
      </c>
      <c r="R75" s="15">
        <v>1.84</v>
      </c>
      <c r="S75" s="15">
        <v>126</v>
      </c>
    </row>
    <row r="76" spans="1:19" ht="15">
      <c r="A76" s="15" t="s">
        <v>241</v>
      </c>
      <c r="B76" s="15">
        <v>15</v>
      </c>
      <c r="C76" s="15">
        <v>7.5</v>
      </c>
      <c r="D76" s="15">
        <v>39.6</v>
      </c>
      <c r="E76" s="15">
        <v>31.1</v>
      </c>
      <c r="F76" s="15">
        <v>9.55</v>
      </c>
      <c r="G76" s="15">
        <v>1.65</v>
      </c>
      <c r="H76" s="15">
        <v>0.153</v>
      </c>
      <c r="I76" s="15">
        <v>2570</v>
      </c>
      <c r="J76" s="15">
        <v>166</v>
      </c>
      <c r="K76" s="15">
        <v>8.05</v>
      </c>
      <c r="L76" s="15">
        <v>189</v>
      </c>
      <c r="M76" s="15">
        <v>25.8</v>
      </c>
      <c r="N76" s="15">
        <v>2.19</v>
      </c>
      <c r="O76" s="15">
        <v>2630</v>
      </c>
      <c r="P76" s="15">
        <v>8.14</v>
      </c>
      <c r="Q76" s="15">
        <v>132</v>
      </c>
      <c r="R76" s="15">
        <v>1.83</v>
      </c>
      <c r="S76" s="15">
        <v>124</v>
      </c>
    </row>
    <row r="77" spans="1:19" ht="15">
      <c r="A77" s="15" t="s">
        <v>242</v>
      </c>
      <c r="B77" s="15">
        <v>15</v>
      </c>
      <c r="C77" s="15">
        <v>7.5</v>
      </c>
      <c r="D77" s="15">
        <v>45.9</v>
      </c>
      <c r="E77" s="15">
        <v>36</v>
      </c>
      <c r="F77" s="15">
        <v>9.65</v>
      </c>
      <c r="G77" s="15">
        <v>1.73</v>
      </c>
      <c r="H77" s="15">
        <v>0.152</v>
      </c>
      <c r="I77" s="15">
        <v>2960</v>
      </c>
      <c r="J77" s="15">
        <v>192</v>
      </c>
      <c r="K77" s="15">
        <v>8.03</v>
      </c>
      <c r="L77" s="15">
        <v>216</v>
      </c>
      <c r="M77" s="15">
        <v>29.7</v>
      </c>
      <c r="N77" s="15">
        <v>2.17</v>
      </c>
      <c r="O77" s="15">
        <v>3020</v>
      </c>
      <c r="P77" s="15">
        <v>8.11</v>
      </c>
      <c r="Q77" s="15">
        <v>152</v>
      </c>
      <c r="R77" s="15">
        <v>1.82</v>
      </c>
      <c r="S77" s="15">
        <v>120</v>
      </c>
    </row>
    <row r="78" spans="1:19" ht="15">
      <c r="A78" s="15" t="s">
        <v>243</v>
      </c>
      <c r="B78" s="15">
        <v>15</v>
      </c>
      <c r="C78" s="15">
        <v>7.5</v>
      </c>
      <c r="D78" s="15">
        <v>52.1</v>
      </c>
      <c r="E78" s="15">
        <v>40.9</v>
      </c>
      <c r="F78" s="15">
        <v>9.74</v>
      </c>
      <c r="G78" s="15">
        <v>1.81</v>
      </c>
      <c r="H78" s="15">
        <v>0.15</v>
      </c>
      <c r="I78" s="15">
        <v>3330</v>
      </c>
      <c r="J78" s="15">
        <v>218</v>
      </c>
      <c r="K78" s="15">
        <v>8</v>
      </c>
      <c r="L78" s="15">
        <v>242</v>
      </c>
      <c r="M78" s="15">
        <v>33.6</v>
      </c>
      <c r="N78" s="15">
        <v>2.16</v>
      </c>
      <c r="O78" s="15">
        <v>3400</v>
      </c>
      <c r="P78" s="15">
        <v>8.08</v>
      </c>
      <c r="Q78" s="15">
        <v>171</v>
      </c>
      <c r="R78" s="15">
        <v>1.81</v>
      </c>
      <c r="S78" s="15">
        <v>118</v>
      </c>
    </row>
  </sheetData>
  <sheetProtection sheet="1"/>
  <mergeCells count="1">
    <mergeCell ref="H1:H2"/>
  </mergeCells>
  <dataValidations count="1">
    <dataValidation type="list" allowBlank="1" showInputMessage="1" showErrorMessage="1" sqref="A3">
      <formula1>$A$5:$A$100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6"/>
  <sheetViews>
    <sheetView rightToLeft="1" zoomScale="115" zoomScaleNormal="115" zoomScalePageLayoutView="0" workbookViewId="0" topLeftCell="A1">
      <pane ySplit="3" topLeftCell="A4" activePane="bottomLeft" state="frozen"/>
      <selection pane="topLeft" activeCell="J14" sqref="J14"/>
      <selection pane="bottomLeft" activeCell="J14" sqref="J14"/>
    </sheetView>
  </sheetViews>
  <sheetFormatPr defaultColWidth="9.140625" defaultRowHeight="15"/>
  <cols>
    <col min="1" max="1" width="10.00390625" style="14" bestFit="1" customWidth="1"/>
    <col min="2" max="6" width="8.57421875" style="14" customWidth="1"/>
    <col min="7" max="16384" width="9.140625" style="14" customWidth="1"/>
  </cols>
  <sheetData>
    <row r="1" spans="1:6" ht="15">
      <c r="A1" s="40" t="s">
        <v>47</v>
      </c>
      <c r="B1" s="16" t="s">
        <v>49</v>
      </c>
      <c r="C1" s="16" t="s">
        <v>9</v>
      </c>
      <c r="D1" s="17" t="s">
        <v>244</v>
      </c>
      <c r="E1" s="17" t="s">
        <v>245</v>
      </c>
      <c r="F1" s="17" t="s">
        <v>246</v>
      </c>
    </row>
    <row r="2" spans="1:6" ht="17.25">
      <c r="A2" s="40" t="s">
        <v>18</v>
      </c>
      <c r="B2" s="16" t="s">
        <v>50</v>
      </c>
      <c r="C2" s="16" t="s">
        <v>20</v>
      </c>
      <c r="D2" s="17" t="s">
        <v>56</v>
      </c>
      <c r="E2" s="17" t="s">
        <v>58</v>
      </c>
      <c r="F2" s="17" t="s">
        <v>23</v>
      </c>
    </row>
    <row r="3" spans="1:6" ht="15">
      <c r="A3" s="42" t="s">
        <v>295</v>
      </c>
      <c r="B3" s="33">
        <f>VLOOKUP($A$3,$A$5:$F$100,2,0)</f>
        <v>294</v>
      </c>
      <c r="C3" s="33">
        <f>VLOOKUP($A$3,$A$5:$F$100,3,0)</f>
        <v>231</v>
      </c>
      <c r="D3" s="33">
        <f>VLOOKUP($A$3,$A$5:$F$100,4,0)</f>
        <v>69400</v>
      </c>
      <c r="E3" s="33">
        <f>VLOOKUP($A$3,$A$5:$F$100,5,0)</f>
        <v>3470</v>
      </c>
      <c r="F3" s="33">
        <f>VLOOKUP($A$3,$A$5:$F$100,6,0)</f>
        <v>15.4</v>
      </c>
    </row>
    <row r="5" spans="1:6" ht="15">
      <c r="A5" s="15" t="s">
        <v>247</v>
      </c>
      <c r="B5" s="15">
        <v>4.23</v>
      </c>
      <c r="C5" s="15">
        <v>3.32</v>
      </c>
      <c r="D5" s="15">
        <v>9.66</v>
      </c>
      <c r="E5" s="15">
        <v>4.83</v>
      </c>
      <c r="F5" s="15">
        <v>1.51</v>
      </c>
    </row>
    <row r="6" spans="1:6" ht="15">
      <c r="A6" s="15" t="s">
        <v>77</v>
      </c>
      <c r="B6" s="15">
        <v>5.62</v>
      </c>
      <c r="C6" s="15">
        <v>4.41</v>
      </c>
      <c r="D6" s="15">
        <v>12.1</v>
      </c>
      <c r="E6" s="15">
        <v>6.05</v>
      </c>
      <c r="F6" s="15">
        <v>1.47</v>
      </c>
    </row>
    <row r="7" spans="1:6" ht="15">
      <c r="A7" s="15" t="s">
        <v>248</v>
      </c>
      <c r="B7" s="15">
        <v>5.39</v>
      </c>
      <c r="C7" s="15">
        <v>4.23</v>
      </c>
      <c r="D7" s="15">
        <v>19.8</v>
      </c>
      <c r="E7" s="15">
        <v>7.94</v>
      </c>
      <c r="F7" s="15">
        <v>1.92</v>
      </c>
    </row>
    <row r="8" spans="1:6" ht="15">
      <c r="A8" s="15" t="s">
        <v>84</v>
      </c>
      <c r="B8" s="15">
        <v>7.22</v>
      </c>
      <c r="C8" s="15">
        <v>5.67</v>
      </c>
      <c r="D8" s="15">
        <v>25.4</v>
      </c>
      <c r="E8" s="15">
        <v>10.1</v>
      </c>
      <c r="F8" s="15">
        <v>1.87</v>
      </c>
    </row>
    <row r="9" spans="1:6" ht="15">
      <c r="A9" s="15" t="s">
        <v>249</v>
      </c>
      <c r="B9" s="15">
        <v>6.55</v>
      </c>
      <c r="C9" s="15">
        <v>5.14</v>
      </c>
      <c r="D9" s="15">
        <v>35.5</v>
      </c>
      <c r="E9" s="15">
        <v>11.8</v>
      </c>
      <c r="F9" s="15">
        <v>2.33</v>
      </c>
    </row>
    <row r="10" spans="1:6" ht="15">
      <c r="A10" s="15" t="s">
        <v>250</v>
      </c>
      <c r="B10" s="15">
        <v>8.82</v>
      </c>
      <c r="C10" s="15">
        <v>6.93</v>
      </c>
      <c r="D10" s="15">
        <v>45.9</v>
      </c>
      <c r="E10" s="15">
        <v>15.3</v>
      </c>
      <c r="F10" s="15">
        <v>2.28</v>
      </c>
    </row>
    <row r="11" spans="1:6" ht="15">
      <c r="A11" s="15" t="s">
        <v>94</v>
      </c>
      <c r="B11" s="15">
        <v>10.8</v>
      </c>
      <c r="C11" s="15">
        <v>8.47</v>
      </c>
      <c r="D11" s="15">
        <v>54.1</v>
      </c>
      <c r="E11" s="15">
        <v>18</v>
      </c>
      <c r="F11" s="15">
        <v>2.24</v>
      </c>
    </row>
    <row r="12" spans="1:6" ht="15">
      <c r="A12" s="15" t="s">
        <v>251</v>
      </c>
      <c r="B12" s="15">
        <v>8.46</v>
      </c>
      <c r="C12" s="15">
        <v>6.64</v>
      </c>
      <c r="D12" s="15">
        <v>62.7</v>
      </c>
      <c r="E12" s="15">
        <v>17.9</v>
      </c>
      <c r="F12" s="15">
        <v>2.72</v>
      </c>
    </row>
    <row r="13" spans="1:6" ht="15">
      <c r="A13" s="15" t="s">
        <v>252</v>
      </c>
      <c r="B13" s="15">
        <v>10.4</v>
      </c>
      <c r="C13" s="15">
        <v>8.18</v>
      </c>
      <c r="D13" s="15">
        <v>75.3</v>
      </c>
      <c r="E13" s="15">
        <v>21.5</v>
      </c>
      <c r="F13" s="15">
        <v>2.69</v>
      </c>
    </row>
    <row r="14" spans="1:6" ht="15">
      <c r="A14" s="15" t="s">
        <v>253</v>
      </c>
      <c r="B14" s="15">
        <v>12.8</v>
      </c>
      <c r="C14" s="15">
        <v>10</v>
      </c>
      <c r="D14" s="15">
        <v>89.6</v>
      </c>
      <c r="E14" s="15">
        <v>25.6</v>
      </c>
      <c r="F14" s="15">
        <v>2.65</v>
      </c>
    </row>
    <row r="15" spans="1:6" ht="15">
      <c r="A15" s="15" t="s">
        <v>254</v>
      </c>
      <c r="B15" s="15">
        <v>10.9</v>
      </c>
      <c r="C15" s="15">
        <v>8.55</v>
      </c>
      <c r="D15" s="15">
        <v>106</v>
      </c>
      <c r="E15" s="15">
        <v>26.4</v>
      </c>
      <c r="F15" s="15">
        <v>3.11</v>
      </c>
    </row>
    <row r="16" spans="1:6" ht="15">
      <c r="A16" s="15" t="s">
        <v>255</v>
      </c>
      <c r="B16" s="15">
        <v>13.4</v>
      </c>
      <c r="C16" s="15">
        <v>10.5</v>
      </c>
      <c r="D16" s="15">
        <v>127</v>
      </c>
      <c r="E16" s="15">
        <v>31.7</v>
      </c>
      <c r="F16" s="15">
        <v>3.08</v>
      </c>
    </row>
    <row r="17" spans="1:6" ht="15">
      <c r="A17" s="15" t="s">
        <v>256</v>
      </c>
      <c r="B17" s="15">
        <v>16.4</v>
      </c>
      <c r="C17" s="15">
        <v>12.9</v>
      </c>
      <c r="D17" s="15">
        <v>151</v>
      </c>
      <c r="E17" s="15">
        <v>37.6</v>
      </c>
      <c r="F17" s="15">
        <v>3.03</v>
      </c>
    </row>
    <row r="18" spans="1:6" ht="15">
      <c r="A18" s="15" t="s">
        <v>257</v>
      </c>
      <c r="B18" s="15">
        <v>12.3</v>
      </c>
      <c r="C18" s="15">
        <v>9.68</v>
      </c>
      <c r="D18" s="15">
        <v>153</v>
      </c>
      <c r="E18" s="15">
        <v>34</v>
      </c>
      <c r="F18" s="15">
        <v>3.52</v>
      </c>
    </row>
    <row r="19" spans="1:6" ht="15">
      <c r="A19" s="15" t="s">
        <v>258</v>
      </c>
      <c r="B19" s="15">
        <v>15.2</v>
      </c>
      <c r="C19" s="15">
        <v>11.9</v>
      </c>
      <c r="D19" s="15">
        <v>185</v>
      </c>
      <c r="E19" s="15">
        <v>41</v>
      </c>
      <c r="F19" s="15">
        <v>3.48</v>
      </c>
    </row>
    <row r="20" spans="1:6" ht="15">
      <c r="A20" s="15" t="s">
        <v>259</v>
      </c>
      <c r="B20" s="15">
        <v>18.6</v>
      </c>
      <c r="C20" s="15">
        <v>14.6</v>
      </c>
      <c r="D20" s="15">
        <v>220</v>
      </c>
      <c r="E20" s="15">
        <v>49</v>
      </c>
      <c r="F20" s="15">
        <v>3.44</v>
      </c>
    </row>
    <row r="21" spans="1:6" ht="15">
      <c r="A21" s="15" t="s">
        <v>260</v>
      </c>
      <c r="B21" s="15">
        <v>15.2</v>
      </c>
      <c r="C21" s="15">
        <v>12</v>
      </c>
      <c r="D21" s="15">
        <v>233</v>
      </c>
      <c r="E21" s="15">
        <v>46.6</v>
      </c>
      <c r="F21" s="15">
        <v>3.91</v>
      </c>
    </row>
    <row r="22" spans="1:6" ht="15">
      <c r="A22" s="15" t="s">
        <v>261</v>
      </c>
      <c r="B22" s="15">
        <v>18.8</v>
      </c>
      <c r="C22" s="15">
        <v>14.7</v>
      </c>
      <c r="D22" s="15">
        <v>281</v>
      </c>
      <c r="E22" s="15">
        <v>56.3</v>
      </c>
      <c r="F22" s="15">
        <v>3.87</v>
      </c>
    </row>
    <row r="23" spans="1:6" ht="15">
      <c r="A23" s="15" t="s">
        <v>262</v>
      </c>
      <c r="B23" s="15">
        <v>23.3</v>
      </c>
      <c r="C23" s="15">
        <v>18.3</v>
      </c>
      <c r="D23" s="15">
        <v>339</v>
      </c>
      <c r="E23" s="15">
        <v>67.8</v>
      </c>
      <c r="F23" s="15">
        <v>3.82</v>
      </c>
    </row>
    <row r="24" spans="1:6" ht="15">
      <c r="A24" s="15" t="s">
        <v>263</v>
      </c>
      <c r="B24" s="15">
        <v>20.5</v>
      </c>
      <c r="C24" s="15">
        <v>16.1</v>
      </c>
      <c r="D24" s="15">
        <v>452</v>
      </c>
      <c r="E24" s="15">
        <v>75.3</v>
      </c>
      <c r="F24" s="15">
        <v>4.7</v>
      </c>
    </row>
    <row r="25" spans="1:6" ht="15">
      <c r="A25" s="15" t="s">
        <v>264</v>
      </c>
      <c r="B25" s="15">
        <v>25.1</v>
      </c>
      <c r="C25" s="15">
        <v>19.7</v>
      </c>
      <c r="D25" s="15">
        <v>544</v>
      </c>
      <c r="E25" s="15">
        <v>90.6</v>
      </c>
      <c r="F25" s="15">
        <v>4.65</v>
      </c>
    </row>
    <row r="26" spans="1:6" ht="15">
      <c r="A26" s="15" t="s">
        <v>265</v>
      </c>
      <c r="B26" s="15">
        <v>28</v>
      </c>
      <c r="C26" s="15">
        <v>22</v>
      </c>
      <c r="D26" s="15">
        <v>598</v>
      </c>
      <c r="E26" s="15">
        <v>99.7</v>
      </c>
      <c r="F26" s="15">
        <v>4.62</v>
      </c>
    </row>
    <row r="27" spans="1:6" ht="15">
      <c r="A27" s="15" t="s">
        <v>266</v>
      </c>
      <c r="B27" s="15">
        <v>29.6</v>
      </c>
      <c r="C27" s="15">
        <v>23.3</v>
      </c>
      <c r="D27" s="15">
        <v>885</v>
      </c>
      <c r="E27" s="15">
        <v>126</v>
      </c>
      <c r="F27" s="15">
        <v>5.47</v>
      </c>
    </row>
    <row r="28" spans="1:6" ht="15">
      <c r="A28" s="15" t="s">
        <v>267</v>
      </c>
      <c r="B28" s="15">
        <v>37</v>
      </c>
      <c r="C28" s="15">
        <v>29</v>
      </c>
      <c r="D28" s="15">
        <v>1080</v>
      </c>
      <c r="E28" s="15">
        <v>154</v>
      </c>
      <c r="F28" s="15">
        <v>5.4</v>
      </c>
    </row>
    <row r="29" spans="1:6" ht="15">
      <c r="A29" s="15" t="s">
        <v>268</v>
      </c>
      <c r="B29" s="15">
        <v>45</v>
      </c>
      <c r="C29" s="15">
        <v>35.3</v>
      </c>
      <c r="D29" s="15">
        <v>1280</v>
      </c>
      <c r="E29" s="15">
        <v>182</v>
      </c>
      <c r="F29" s="15">
        <v>5.33</v>
      </c>
    </row>
    <row r="30" spans="1:6" ht="15">
      <c r="A30" s="15" t="s">
        <v>269</v>
      </c>
      <c r="B30" s="15">
        <v>37.7</v>
      </c>
      <c r="C30" s="15">
        <v>29.6</v>
      </c>
      <c r="D30" s="15">
        <v>1460</v>
      </c>
      <c r="E30" s="15">
        <v>183</v>
      </c>
      <c r="F30" s="15">
        <v>6.23</v>
      </c>
    </row>
    <row r="31" spans="1:6" ht="15">
      <c r="A31" s="15" t="s">
        <v>270</v>
      </c>
      <c r="B31" s="15">
        <v>47</v>
      </c>
      <c r="C31" s="15">
        <v>36.9</v>
      </c>
      <c r="D31" s="15">
        <v>1780</v>
      </c>
      <c r="E31" s="15">
        <v>222</v>
      </c>
      <c r="F31" s="15">
        <v>6.15</v>
      </c>
    </row>
    <row r="32" spans="1:6" ht="15">
      <c r="A32" s="15" t="s">
        <v>271</v>
      </c>
      <c r="B32" s="15">
        <v>57.4</v>
      </c>
      <c r="C32" s="15">
        <v>45.1</v>
      </c>
      <c r="D32" s="15">
        <v>2100</v>
      </c>
      <c r="E32" s="15">
        <v>263</v>
      </c>
      <c r="F32" s="15">
        <v>6.05</v>
      </c>
    </row>
    <row r="33" spans="1:6" ht="15">
      <c r="A33" s="15" t="s">
        <v>272</v>
      </c>
      <c r="B33" s="15">
        <v>42.8</v>
      </c>
      <c r="C33" s="15">
        <v>33.6</v>
      </c>
      <c r="D33" s="15">
        <v>2120</v>
      </c>
      <c r="E33" s="15">
        <v>236</v>
      </c>
      <c r="F33" s="15">
        <v>7.05</v>
      </c>
    </row>
    <row r="34" spans="1:6" ht="15">
      <c r="A34" s="15" t="s">
        <v>273</v>
      </c>
      <c r="B34" s="15">
        <v>53.4</v>
      </c>
      <c r="C34" s="15">
        <v>41.9</v>
      </c>
      <c r="D34" s="15">
        <v>2590</v>
      </c>
      <c r="E34" s="15">
        <v>288</v>
      </c>
      <c r="F34" s="15">
        <v>6.97</v>
      </c>
    </row>
    <row r="35" spans="1:6" ht="15">
      <c r="A35" s="15" t="s">
        <v>274</v>
      </c>
      <c r="B35" s="15">
        <v>65.4</v>
      </c>
      <c r="C35" s="15">
        <v>51.4</v>
      </c>
      <c r="D35" s="15">
        <v>3090</v>
      </c>
      <c r="E35" s="15">
        <v>343</v>
      </c>
      <c r="F35" s="15">
        <v>6.87</v>
      </c>
    </row>
    <row r="36" spans="1:6" ht="15">
      <c r="A36" s="15" t="s">
        <v>275</v>
      </c>
      <c r="B36" s="15">
        <v>47.8</v>
      </c>
      <c r="C36" s="15">
        <v>37.5</v>
      </c>
      <c r="D36" s="15">
        <v>2960</v>
      </c>
      <c r="E36" s="15">
        <v>296</v>
      </c>
      <c r="F36" s="15">
        <v>7.86</v>
      </c>
    </row>
    <row r="37" spans="1:6" ht="15">
      <c r="A37" s="15" t="s">
        <v>276</v>
      </c>
      <c r="B37" s="15">
        <v>59.8</v>
      </c>
      <c r="C37" s="15">
        <v>46.9</v>
      </c>
      <c r="D37" s="15">
        <v>3620</v>
      </c>
      <c r="E37" s="15">
        <v>362</v>
      </c>
      <c r="F37" s="15">
        <v>7.78</v>
      </c>
    </row>
    <row r="38" spans="1:6" ht="15">
      <c r="A38" s="15" t="s">
        <v>277</v>
      </c>
      <c r="B38" s="15">
        <v>73.4</v>
      </c>
      <c r="C38" s="15">
        <v>57.6</v>
      </c>
      <c r="D38" s="15">
        <v>4340</v>
      </c>
      <c r="E38" s="15">
        <v>434</v>
      </c>
      <c r="F38" s="15">
        <v>7.69</v>
      </c>
    </row>
    <row r="39" spans="1:6" ht="15">
      <c r="A39" s="15" t="s">
        <v>278</v>
      </c>
      <c r="B39" s="15">
        <v>52.8</v>
      </c>
      <c r="C39" s="15">
        <v>41.5</v>
      </c>
      <c r="D39" s="15">
        <v>3980</v>
      </c>
      <c r="E39" s="15">
        <v>362</v>
      </c>
      <c r="F39" s="15">
        <v>8.68</v>
      </c>
    </row>
    <row r="40" spans="1:6" ht="15">
      <c r="A40" s="15" t="s">
        <v>279</v>
      </c>
      <c r="B40" s="15">
        <v>66.2</v>
      </c>
      <c r="C40" s="15">
        <v>52</v>
      </c>
      <c r="D40" s="15">
        <v>4890</v>
      </c>
      <c r="E40" s="15">
        <v>445</v>
      </c>
      <c r="F40" s="15">
        <v>8.6</v>
      </c>
    </row>
    <row r="41" spans="1:6" ht="15">
      <c r="A41" s="15" t="s">
        <v>280</v>
      </c>
      <c r="B41" s="15">
        <v>81.4</v>
      </c>
      <c r="C41" s="15">
        <v>63.9</v>
      </c>
      <c r="D41" s="15">
        <v>5890</v>
      </c>
      <c r="E41" s="15">
        <v>535</v>
      </c>
      <c r="F41" s="15">
        <v>8.5</v>
      </c>
    </row>
    <row r="42" spans="1:6" ht="15">
      <c r="A42" s="15" t="s">
        <v>281</v>
      </c>
      <c r="B42" s="15">
        <v>70.5</v>
      </c>
      <c r="C42" s="15">
        <v>55.4</v>
      </c>
      <c r="D42" s="15">
        <v>7450</v>
      </c>
      <c r="E42" s="15">
        <v>573</v>
      </c>
      <c r="F42" s="15">
        <v>10.3</v>
      </c>
    </row>
    <row r="43" spans="1:6" ht="15">
      <c r="A43" s="15" t="s">
        <v>282</v>
      </c>
      <c r="B43" s="15">
        <v>86.4</v>
      </c>
      <c r="C43" s="15">
        <v>67.8</v>
      </c>
      <c r="D43" s="15">
        <v>8980</v>
      </c>
      <c r="E43" s="15">
        <v>691</v>
      </c>
      <c r="F43" s="15">
        <v>10.2</v>
      </c>
    </row>
    <row r="44" spans="1:6" ht="15">
      <c r="A44" s="15" t="s">
        <v>283</v>
      </c>
      <c r="B44" s="15">
        <v>106</v>
      </c>
      <c r="C44" s="15">
        <v>83.6</v>
      </c>
      <c r="D44" s="15">
        <v>10830</v>
      </c>
      <c r="E44" s="15">
        <v>833</v>
      </c>
      <c r="F44" s="15">
        <v>10.1</v>
      </c>
    </row>
    <row r="45" spans="1:6" ht="15">
      <c r="A45" s="15" t="s">
        <v>284</v>
      </c>
      <c r="B45" s="15">
        <v>85.4</v>
      </c>
      <c r="C45" s="15">
        <v>67</v>
      </c>
      <c r="D45" s="15">
        <v>10430</v>
      </c>
      <c r="E45" s="15">
        <v>745</v>
      </c>
      <c r="F45" s="15">
        <v>11</v>
      </c>
    </row>
    <row r="46" spans="1:6" ht="15">
      <c r="A46" s="15" t="s">
        <v>285</v>
      </c>
      <c r="B46" s="15">
        <v>105</v>
      </c>
      <c r="C46" s="15">
        <v>82.8</v>
      </c>
      <c r="D46" s="15">
        <v>12650</v>
      </c>
      <c r="E46" s="15">
        <v>903</v>
      </c>
      <c r="F46" s="15">
        <v>11</v>
      </c>
    </row>
    <row r="47" spans="1:6" ht="15">
      <c r="A47" s="15" t="s">
        <v>286</v>
      </c>
      <c r="B47" s="15">
        <v>130</v>
      </c>
      <c r="C47" s="15">
        <v>102</v>
      </c>
      <c r="D47" s="15">
        <v>15220</v>
      </c>
      <c r="E47" s="15">
        <v>1090</v>
      </c>
      <c r="F47" s="15">
        <v>10.8</v>
      </c>
    </row>
    <row r="48" spans="1:6" ht="15">
      <c r="A48" s="15" t="s">
        <v>287</v>
      </c>
      <c r="B48" s="15">
        <v>121</v>
      </c>
      <c r="C48" s="15">
        <v>95.3</v>
      </c>
      <c r="D48" s="15">
        <v>19240</v>
      </c>
      <c r="E48" s="15">
        <v>1200</v>
      </c>
      <c r="F48" s="15">
        <v>12.6</v>
      </c>
    </row>
    <row r="49" spans="1:6" ht="15">
      <c r="A49" s="15" t="s">
        <v>288</v>
      </c>
      <c r="B49" s="15">
        <v>150</v>
      </c>
      <c r="C49" s="15">
        <v>118</v>
      </c>
      <c r="D49" s="15">
        <v>23270</v>
      </c>
      <c r="E49" s="15">
        <v>1450</v>
      </c>
      <c r="F49" s="15">
        <v>12.5</v>
      </c>
    </row>
    <row r="50" spans="1:6" ht="15">
      <c r="A50" s="15" t="s">
        <v>289</v>
      </c>
      <c r="B50" s="15">
        <v>188</v>
      </c>
      <c r="C50" s="15">
        <v>148</v>
      </c>
      <c r="D50" s="15">
        <v>28430</v>
      </c>
      <c r="E50" s="15">
        <v>1780</v>
      </c>
      <c r="F50" s="15">
        <v>12.3</v>
      </c>
    </row>
    <row r="51" spans="1:6" ht="15">
      <c r="A51" s="15" t="s">
        <v>290</v>
      </c>
      <c r="B51" s="15">
        <v>137</v>
      </c>
      <c r="C51" s="15">
        <v>108</v>
      </c>
      <c r="D51" s="15">
        <v>27790</v>
      </c>
      <c r="E51" s="15">
        <v>1540</v>
      </c>
      <c r="F51" s="15">
        <v>14.2</v>
      </c>
    </row>
    <row r="52" spans="1:6" ht="15">
      <c r="A52" s="15" t="s">
        <v>291</v>
      </c>
      <c r="B52" s="15">
        <v>170</v>
      </c>
      <c r="C52" s="15">
        <v>133</v>
      </c>
      <c r="D52" s="15">
        <v>33740</v>
      </c>
      <c r="E52" s="15">
        <v>1870</v>
      </c>
      <c r="F52" s="15">
        <v>14.1</v>
      </c>
    </row>
    <row r="53" spans="1:6" ht="15">
      <c r="A53" s="15" t="s">
        <v>292</v>
      </c>
      <c r="B53" s="15">
        <v>214</v>
      </c>
      <c r="C53" s="15">
        <v>168</v>
      </c>
      <c r="D53" s="15">
        <v>41450</v>
      </c>
      <c r="E53" s="15">
        <v>2300</v>
      </c>
      <c r="F53" s="15">
        <v>13.9</v>
      </c>
    </row>
    <row r="54" spans="1:6" ht="15">
      <c r="A54" s="15" t="s">
        <v>293</v>
      </c>
      <c r="B54" s="15">
        <v>190</v>
      </c>
      <c r="C54" s="15">
        <v>149</v>
      </c>
      <c r="D54" s="15">
        <v>46970</v>
      </c>
      <c r="E54" s="15">
        <v>2350</v>
      </c>
      <c r="F54" s="15">
        <v>15.7</v>
      </c>
    </row>
    <row r="55" spans="1:6" ht="15">
      <c r="A55" s="15" t="s">
        <v>294</v>
      </c>
      <c r="B55" s="15">
        <v>239</v>
      </c>
      <c r="C55" s="15">
        <v>188</v>
      </c>
      <c r="D55" s="15">
        <v>57950</v>
      </c>
      <c r="E55" s="15">
        <v>2900</v>
      </c>
      <c r="F55" s="15">
        <v>15.6</v>
      </c>
    </row>
    <row r="56" spans="1:6" ht="15">
      <c r="A56" s="15" t="s">
        <v>295</v>
      </c>
      <c r="B56" s="15">
        <v>294</v>
      </c>
      <c r="C56" s="15">
        <v>231</v>
      </c>
      <c r="D56" s="15">
        <v>69400</v>
      </c>
      <c r="E56" s="15">
        <v>3470</v>
      </c>
      <c r="F56" s="15">
        <v>15.4</v>
      </c>
    </row>
  </sheetData>
  <sheetProtection sheet="1"/>
  <dataValidations count="1">
    <dataValidation type="list" allowBlank="1" showInputMessage="1" showErrorMessage="1" sqref="A3">
      <formula1>$A$5:$A$100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4"/>
  <sheetViews>
    <sheetView rightToLeft="1" tabSelected="1" zoomScale="130" zoomScaleNormal="130" zoomScalePageLayoutView="0" workbookViewId="0" topLeftCell="A1">
      <pane ySplit="3" topLeftCell="A4" activePane="bottomLeft" state="frozen"/>
      <selection pane="topLeft" activeCell="J14" sqref="J14"/>
      <selection pane="bottomLeft" activeCell="J14" sqref="J14"/>
    </sheetView>
  </sheetViews>
  <sheetFormatPr defaultColWidth="9.140625" defaultRowHeight="15"/>
  <cols>
    <col min="1" max="1" width="15.7109375" style="0" bestFit="1" customWidth="1"/>
    <col min="2" max="3" width="4.8515625" style="0" customWidth="1"/>
    <col min="4" max="4" width="6.28125" style="0" bestFit="1" customWidth="1"/>
    <col min="5" max="5" width="5.140625" style="0" bestFit="1" customWidth="1"/>
    <col min="6" max="6" width="4.8515625" style="0" customWidth="1"/>
    <col min="7" max="7" width="6.28125" style="0" bestFit="1" customWidth="1"/>
    <col min="8" max="8" width="5.140625" style="0" bestFit="1" customWidth="1"/>
    <col min="9" max="9" width="4.8515625" style="0" customWidth="1"/>
  </cols>
  <sheetData>
    <row r="1" spans="1:9" ht="18">
      <c r="A1" s="8" t="s">
        <v>158</v>
      </c>
      <c r="B1" s="3" t="s">
        <v>49</v>
      </c>
      <c r="C1" s="4" t="s">
        <v>9</v>
      </c>
      <c r="D1" s="3" t="s">
        <v>163</v>
      </c>
      <c r="E1" s="3" t="s">
        <v>164</v>
      </c>
      <c r="F1" s="5" t="s">
        <v>165</v>
      </c>
      <c r="G1" s="6" t="s">
        <v>166</v>
      </c>
      <c r="H1" s="4" t="s">
        <v>167</v>
      </c>
      <c r="I1" s="7" t="s">
        <v>168</v>
      </c>
    </row>
    <row r="2" spans="1:9" ht="30">
      <c r="A2" s="9" t="s">
        <v>18</v>
      </c>
      <c r="B2" s="1" t="s">
        <v>50</v>
      </c>
      <c r="C2" s="2" t="s">
        <v>20</v>
      </c>
      <c r="D2" s="1" t="s">
        <v>56</v>
      </c>
      <c r="E2" s="1" t="s">
        <v>58</v>
      </c>
      <c r="F2" s="11" t="s">
        <v>23</v>
      </c>
      <c r="G2" s="12" t="s">
        <v>56</v>
      </c>
      <c r="H2" s="2" t="s">
        <v>58</v>
      </c>
      <c r="I2" s="10" t="s">
        <v>23</v>
      </c>
    </row>
    <row r="3" spans="1:9" s="14" customFormat="1" ht="15">
      <c r="A3" s="42" t="s">
        <v>355</v>
      </c>
      <c r="B3" s="39">
        <f>VLOOKUP($A$3,$A$5:$I$100,2,0)</f>
        <v>211</v>
      </c>
      <c r="C3" s="39">
        <f>VLOOKUP($A$3,$A$5:$I$100,3,0)</f>
        <v>166</v>
      </c>
      <c r="D3" s="39">
        <f>VLOOKUP($A$3,$A$5:$I$100,4,0)</f>
        <v>44440</v>
      </c>
      <c r="E3" s="39">
        <f>VLOOKUP($A$3,$A$5:$I$100,5,0)</f>
        <v>2220</v>
      </c>
      <c r="F3" s="39">
        <f>VLOOKUP($A$3,$A$5:$I$100,6,0)</f>
        <v>14.5</v>
      </c>
      <c r="G3" s="39">
        <f>VLOOKUP($A$3,$A$5:$I$100,7,0)</f>
        <v>22680</v>
      </c>
      <c r="H3" s="39">
        <f>VLOOKUP($A$3,$A$5:$I$100,8,0)</f>
        <v>1740</v>
      </c>
      <c r="I3" s="39">
        <f>VLOOKUP($A$3,$A$5:$I$100,9,0)</f>
        <v>10.4</v>
      </c>
    </row>
    <row r="4" s="14" customFormat="1" ht="15"/>
    <row r="5" spans="1:9" ht="15">
      <c r="A5" t="s">
        <v>296</v>
      </c>
      <c r="B5">
        <v>4.23</v>
      </c>
      <c r="C5">
        <v>3.32</v>
      </c>
      <c r="D5">
        <v>13.4</v>
      </c>
      <c r="E5">
        <v>5.36</v>
      </c>
      <c r="F5">
        <v>1.78</v>
      </c>
      <c r="G5">
        <v>5.88</v>
      </c>
      <c r="H5">
        <v>3.92</v>
      </c>
      <c r="I5">
        <v>1.18</v>
      </c>
    </row>
    <row r="6" spans="1:9" ht="15">
      <c r="A6" t="s">
        <v>297</v>
      </c>
      <c r="B6">
        <v>5.62</v>
      </c>
      <c r="C6">
        <v>4.41</v>
      </c>
      <c r="D6">
        <v>16.9</v>
      </c>
      <c r="E6">
        <v>6.75</v>
      </c>
      <c r="F6">
        <v>1.73</v>
      </c>
      <c r="G6">
        <v>7.25</v>
      </c>
      <c r="H6">
        <v>4.83</v>
      </c>
      <c r="I6">
        <v>1.14</v>
      </c>
    </row>
    <row r="7" spans="1:9" ht="15">
      <c r="A7" t="s">
        <v>298</v>
      </c>
      <c r="B7">
        <v>5.39</v>
      </c>
      <c r="C7">
        <v>4.23</v>
      </c>
      <c r="D7">
        <v>26</v>
      </c>
      <c r="E7">
        <v>8.67</v>
      </c>
      <c r="F7">
        <v>2.2</v>
      </c>
      <c r="G7">
        <v>13.7</v>
      </c>
      <c r="H7">
        <v>6.83</v>
      </c>
      <c r="I7">
        <v>1.59</v>
      </c>
    </row>
    <row r="8" spans="1:9" ht="15">
      <c r="A8" t="s">
        <v>299</v>
      </c>
      <c r="B8">
        <v>7.22</v>
      </c>
      <c r="C8">
        <v>5.67</v>
      </c>
      <c r="D8">
        <v>33.3</v>
      </c>
      <c r="E8">
        <v>11.1</v>
      </c>
      <c r="F8">
        <v>2.15</v>
      </c>
      <c r="G8">
        <v>17.3</v>
      </c>
      <c r="H8">
        <v>8.65</v>
      </c>
      <c r="I8">
        <v>1.55</v>
      </c>
    </row>
    <row r="9" spans="1:9" ht="15">
      <c r="A9" t="s">
        <v>300</v>
      </c>
      <c r="B9">
        <v>5.97</v>
      </c>
      <c r="C9">
        <v>4.69</v>
      </c>
      <c r="D9">
        <v>38.1</v>
      </c>
      <c r="E9">
        <v>10.9</v>
      </c>
      <c r="F9">
        <v>2.53</v>
      </c>
      <c r="G9">
        <v>15.7</v>
      </c>
      <c r="H9">
        <v>7.83</v>
      </c>
      <c r="I9">
        <v>1.62</v>
      </c>
    </row>
    <row r="10" spans="1:9" ht="15">
      <c r="A10" t="s">
        <v>301</v>
      </c>
      <c r="B10">
        <v>8.02</v>
      </c>
      <c r="C10">
        <v>6.3</v>
      </c>
      <c r="D10">
        <v>49.2</v>
      </c>
      <c r="E10">
        <v>14.1</v>
      </c>
      <c r="F10">
        <v>2.48</v>
      </c>
      <c r="G10">
        <v>19.9</v>
      </c>
      <c r="H10">
        <v>9.95</v>
      </c>
      <c r="I10">
        <v>1.58</v>
      </c>
    </row>
    <row r="11" spans="1:9" ht="15">
      <c r="A11" t="s">
        <v>302</v>
      </c>
      <c r="B11">
        <v>6.55</v>
      </c>
      <c r="C11">
        <v>5.14</v>
      </c>
      <c r="D11">
        <v>53.1</v>
      </c>
      <c r="E11">
        <v>13.3</v>
      </c>
      <c r="F11">
        <v>2.85</v>
      </c>
      <c r="G11">
        <v>17.7</v>
      </c>
      <c r="H11">
        <v>8.83</v>
      </c>
      <c r="I11">
        <v>1.64</v>
      </c>
    </row>
    <row r="12" spans="1:9" ht="15">
      <c r="A12" t="s">
        <v>303</v>
      </c>
      <c r="B12">
        <v>8.82</v>
      </c>
      <c r="C12">
        <v>6.93</v>
      </c>
      <c r="D12">
        <v>69</v>
      </c>
      <c r="E12">
        <v>17.3</v>
      </c>
      <c r="F12">
        <v>2.8</v>
      </c>
      <c r="G12">
        <v>22.5</v>
      </c>
      <c r="H12">
        <v>11.3</v>
      </c>
      <c r="I12">
        <v>1.6</v>
      </c>
    </row>
    <row r="13" spans="1:9" ht="15">
      <c r="A13" t="s">
        <v>304</v>
      </c>
      <c r="B13">
        <v>10.8</v>
      </c>
      <c r="C13">
        <v>8.47</v>
      </c>
      <c r="D13">
        <v>81.7</v>
      </c>
      <c r="E13">
        <v>20.4</v>
      </c>
      <c r="F13">
        <v>2.75</v>
      </c>
      <c r="G13">
        <v>26.2</v>
      </c>
      <c r="H13">
        <v>13.1</v>
      </c>
      <c r="I13">
        <v>1.56</v>
      </c>
    </row>
    <row r="14" spans="1:9" ht="15">
      <c r="A14" t="s">
        <v>305</v>
      </c>
      <c r="B14">
        <v>8.46</v>
      </c>
      <c r="C14">
        <v>6.64</v>
      </c>
      <c r="D14">
        <v>89.7</v>
      </c>
      <c r="E14">
        <v>19.9</v>
      </c>
      <c r="F14">
        <v>3.26</v>
      </c>
      <c r="G14">
        <v>35.5</v>
      </c>
      <c r="H14">
        <v>14.2</v>
      </c>
      <c r="I14">
        <v>2.05</v>
      </c>
    </row>
    <row r="15" spans="1:9" ht="15">
      <c r="A15" t="s">
        <v>306</v>
      </c>
      <c r="B15">
        <v>10.4</v>
      </c>
      <c r="C15">
        <v>8.18</v>
      </c>
      <c r="D15">
        <v>108</v>
      </c>
      <c r="E15">
        <v>24</v>
      </c>
      <c r="F15">
        <v>3.22</v>
      </c>
      <c r="G15">
        <v>42.3</v>
      </c>
      <c r="H15">
        <v>16.9</v>
      </c>
      <c r="I15">
        <v>2.02</v>
      </c>
    </row>
    <row r="16" spans="1:9" ht="15">
      <c r="A16" t="s">
        <v>307</v>
      </c>
      <c r="B16">
        <v>12.8</v>
      </c>
      <c r="C16">
        <v>10</v>
      </c>
      <c r="D16">
        <v>129</v>
      </c>
      <c r="E16">
        <v>28.7</v>
      </c>
      <c r="F16">
        <v>3.18</v>
      </c>
      <c r="G16">
        <v>49.9</v>
      </c>
      <c r="H16">
        <v>19.9</v>
      </c>
      <c r="I16">
        <v>1.98</v>
      </c>
    </row>
    <row r="17" spans="1:9" ht="15">
      <c r="A17" t="s">
        <v>308</v>
      </c>
      <c r="B17">
        <v>10.2</v>
      </c>
      <c r="C17">
        <v>7.98</v>
      </c>
      <c r="D17">
        <v>129</v>
      </c>
      <c r="E17">
        <v>25.8</v>
      </c>
      <c r="F17">
        <v>3.56</v>
      </c>
      <c r="G17">
        <v>42.9</v>
      </c>
      <c r="H17">
        <v>17.2</v>
      </c>
      <c r="I17">
        <v>2.05</v>
      </c>
    </row>
    <row r="18" spans="1:9" ht="15">
      <c r="A18" t="s">
        <v>309</v>
      </c>
      <c r="B18">
        <v>12.5</v>
      </c>
      <c r="C18">
        <v>9.83</v>
      </c>
      <c r="D18">
        <v>155</v>
      </c>
      <c r="E18">
        <v>31</v>
      </c>
      <c r="F18">
        <v>3.52</v>
      </c>
      <c r="G18">
        <v>50.9</v>
      </c>
      <c r="H18">
        <v>20.4</v>
      </c>
      <c r="I18">
        <v>2.02</v>
      </c>
    </row>
    <row r="19" spans="1:9" ht="15">
      <c r="A19" t="s">
        <v>310</v>
      </c>
      <c r="B19">
        <v>15.3</v>
      </c>
      <c r="C19">
        <v>12</v>
      </c>
      <c r="D19">
        <v>184</v>
      </c>
      <c r="E19">
        <v>36.8</v>
      </c>
      <c r="F19">
        <v>3.47</v>
      </c>
      <c r="G19">
        <v>59.4</v>
      </c>
      <c r="H19">
        <v>23.8</v>
      </c>
      <c r="I19">
        <v>1.97</v>
      </c>
    </row>
    <row r="20" spans="1:9" ht="15">
      <c r="A20" t="s">
        <v>311</v>
      </c>
      <c r="B20">
        <v>10.9</v>
      </c>
      <c r="C20">
        <v>8.55</v>
      </c>
      <c r="D20">
        <v>146</v>
      </c>
      <c r="E20">
        <v>29.1</v>
      </c>
      <c r="F20">
        <v>3.66</v>
      </c>
      <c r="G20">
        <v>65.2</v>
      </c>
      <c r="H20">
        <v>21.7</v>
      </c>
      <c r="I20">
        <v>2.45</v>
      </c>
    </row>
    <row r="21" spans="1:9" ht="15">
      <c r="A21" t="s">
        <v>312</v>
      </c>
      <c r="B21">
        <v>13.4</v>
      </c>
      <c r="C21">
        <v>10.5</v>
      </c>
      <c r="D21">
        <v>176</v>
      </c>
      <c r="E21">
        <v>35.1</v>
      </c>
      <c r="F21">
        <v>3.62</v>
      </c>
      <c r="G21">
        <v>77.9</v>
      </c>
      <c r="H21">
        <v>26</v>
      </c>
      <c r="I21">
        <v>2.41</v>
      </c>
    </row>
    <row r="22" spans="1:9" ht="15">
      <c r="A22" t="s">
        <v>313</v>
      </c>
      <c r="B22">
        <v>16.4</v>
      </c>
      <c r="C22">
        <v>12.9</v>
      </c>
      <c r="D22">
        <v>209</v>
      </c>
      <c r="E22">
        <v>41.8</v>
      </c>
      <c r="F22">
        <v>3.57</v>
      </c>
      <c r="G22">
        <v>91.8</v>
      </c>
      <c r="H22">
        <v>30.6</v>
      </c>
      <c r="I22">
        <v>2.37</v>
      </c>
    </row>
    <row r="23" spans="1:9" ht="15">
      <c r="A23" t="s">
        <v>314</v>
      </c>
      <c r="B23">
        <v>13.5</v>
      </c>
      <c r="C23">
        <v>10.6</v>
      </c>
      <c r="D23">
        <v>247</v>
      </c>
      <c r="E23">
        <v>41.1</v>
      </c>
      <c r="F23">
        <v>4.27</v>
      </c>
      <c r="G23">
        <v>82.7</v>
      </c>
      <c r="H23">
        <v>27.6</v>
      </c>
      <c r="I23">
        <v>2.47</v>
      </c>
    </row>
    <row r="24" spans="1:9" ht="15">
      <c r="A24" t="s">
        <v>315</v>
      </c>
      <c r="B24">
        <v>16.6</v>
      </c>
      <c r="C24">
        <v>13</v>
      </c>
      <c r="D24">
        <v>296</v>
      </c>
      <c r="E24">
        <v>49.3</v>
      </c>
      <c r="F24">
        <v>4.22</v>
      </c>
      <c r="G24">
        <v>98.2</v>
      </c>
      <c r="H24">
        <v>32.7</v>
      </c>
      <c r="I24">
        <v>2.43</v>
      </c>
    </row>
    <row r="25" spans="1:9" ht="15">
      <c r="A25" t="s">
        <v>316</v>
      </c>
      <c r="B25">
        <v>20.5</v>
      </c>
      <c r="C25">
        <v>16.1</v>
      </c>
      <c r="D25">
        <v>354</v>
      </c>
      <c r="E25">
        <v>59</v>
      </c>
      <c r="F25">
        <v>4.16</v>
      </c>
      <c r="G25">
        <v>116</v>
      </c>
      <c r="H25">
        <v>38.6</v>
      </c>
      <c r="I25">
        <v>2.38</v>
      </c>
    </row>
    <row r="26" spans="1:9" ht="15">
      <c r="A26" t="s">
        <v>317</v>
      </c>
      <c r="B26">
        <v>16.7</v>
      </c>
      <c r="C26">
        <v>13.1</v>
      </c>
      <c r="D26">
        <v>438</v>
      </c>
      <c r="E26">
        <v>62.5</v>
      </c>
      <c r="F26">
        <v>5.12</v>
      </c>
      <c r="G26">
        <v>183</v>
      </c>
      <c r="H26">
        <v>45.7</v>
      </c>
      <c r="I26">
        <v>3.31</v>
      </c>
    </row>
    <row r="27" spans="1:9" ht="15">
      <c r="A27" t="s">
        <v>318</v>
      </c>
      <c r="B27">
        <v>20.6</v>
      </c>
      <c r="C27">
        <v>16.2</v>
      </c>
      <c r="D27">
        <v>529</v>
      </c>
      <c r="E27">
        <v>75.6</v>
      </c>
      <c r="F27">
        <v>5.07</v>
      </c>
      <c r="G27">
        <v>220</v>
      </c>
      <c r="H27">
        <v>55</v>
      </c>
      <c r="I27">
        <v>3.27</v>
      </c>
    </row>
    <row r="28" spans="1:9" ht="15">
      <c r="A28" t="s">
        <v>319</v>
      </c>
      <c r="B28">
        <v>25.5</v>
      </c>
      <c r="C28">
        <v>20</v>
      </c>
      <c r="D28">
        <v>639</v>
      </c>
      <c r="E28">
        <v>91.3</v>
      </c>
      <c r="F28">
        <v>5.01</v>
      </c>
      <c r="G28">
        <v>263</v>
      </c>
      <c r="H28">
        <v>65.8</v>
      </c>
      <c r="I28">
        <v>3.21</v>
      </c>
    </row>
    <row r="29" spans="1:9" ht="15">
      <c r="A29" t="s">
        <v>320</v>
      </c>
      <c r="B29">
        <v>21.2</v>
      </c>
      <c r="C29">
        <v>16.6</v>
      </c>
      <c r="D29">
        <v>715</v>
      </c>
      <c r="E29">
        <v>89.4</v>
      </c>
      <c r="F29">
        <v>5.81</v>
      </c>
      <c r="G29">
        <v>293</v>
      </c>
      <c r="H29">
        <v>65.1</v>
      </c>
      <c r="I29">
        <v>3.72</v>
      </c>
    </row>
    <row r="30" spans="1:9" ht="15">
      <c r="A30" t="s">
        <v>321</v>
      </c>
      <c r="B30">
        <v>25.9</v>
      </c>
      <c r="C30">
        <v>20.4</v>
      </c>
      <c r="D30">
        <v>858</v>
      </c>
      <c r="E30">
        <v>107</v>
      </c>
      <c r="F30">
        <v>5.75</v>
      </c>
      <c r="G30">
        <v>350</v>
      </c>
      <c r="H30">
        <v>77.7</v>
      </c>
      <c r="I30">
        <v>3.67</v>
      </c>
    </row>
    <row r="31" spans="1:9" ht="15">
      <c r="A31" t="s">
        <v>322</v>
      </c>
      <c r="B31">
        <v>32.2</v>
      </c>
      <c r="C31">
        <v>25.3</v>
      </c>
      <c r="D31">
        <v>1030</v>
      </c>
      <c r="E31">
        <v>129</v>
      </c>
      <c r="F31">
        <v>5.67</v>
      </c>
      <c r="G31">
        <v>418</v>
      </c>
      <c r="H31">
        <v>92.9</v>
      </c>
      <c r="I31">
        <v>3.6</v>
      </c>
    </row>
    <row r="32" spans="1:9" ht="15">
      <c r="A32" t="s">
        <v>323</v>
      </c>
      <c r="B32">
        <v>29.3</v>
      </c>
      <c r="C32">
        <v>23</v>
      </c>
      <c r="D32">
        <v>1240</v>
      </c>
      <c r="E32">
        <v>137</v>
      </c>
      <c r="F32">
        <v>6.5</v>
      </c>
      <c r="G32">
        <v>496</v>
      </c>
      <c r="H32">
        <v>99.1</v>
      </c>
      <c r="I32">
        <v>4.11</v>
      </c>
    </row>
    <row r="33" spans="1:9" ht="15">
      <c r="A33" t="s">
        <v>324</v>
      </c>
      <c r="B33">
        <v>36.4</v>
      </c>
      <c r="C33">
        <v>28.6</v>
      </c>
      <c r="D33">
        <v>1500</v>
      </c>
      <c r="E33">
        <v>167</v>
      </c>
      <c r="F33">
        <v>6.41</v>
      </c>
      <c r="G33">
        <v>597</v>
      </c>
      <c r="H33">
        <v>119</v>
      </c>
      <c r="I33">
        <v>4.05</v>
      </c>
    </row>
    <row r="34" spans="1:9" ht="15">
      <c r="A34" t="s">
        <v>325</v>
      </c>
      <c r="B34">
        <v>44.2</v>
      </c>
      <c r="C34">
        <v>34.7</v>
      </c>
      <c r="D34">
        <v>1760</v>
      </c>
      <c r="E34">
        <v>196</v>
      </c>
      <c r="F34">
        <v>6.32</v>
      </c>
      <c r="G34">
        <v>696</v>
      </c>
      <c r="H34">
        <v>139</v>
      </c>
      <c r="I34">
        <v>3.97</v>
      </c>
    </row>
    <row r="35" spans="1:9" ht="15">
      <c r="A35" t="s">
        <v>326</v>
      </c>
      <c r="B35">
        <v>37.7</v>
      </c>
      <c r="C35">
        <v>29.6</v>
      </c>
      <c r="D35">
        <v>2010</v>
      </c>
      <c r="E35">
        <v>201</v>
      </c>
      <c r="F35">
        <v>7.3</v>
      </c>
      <c r="G35">
        <v>910</v>
      </c>
      <c r="H35">
        <v>152</v>
      </c>
      <c r="I35">
        <v>4.91</v>
      </c>
    </row>
    <row r="36" spans="1:9" ht="15">
      <c r="A36" t="s">
        <v>327</v>
      </c>
      <c r="B36">
        <v>47</v>
      </c>
      <c r="C36">
        <v>36.9</v>
      </c>
      <c r="D36">
        <v>2440</v>
      </c>
      <c r="E36">
        <v>244</v>
      </c>
      <c r="F36">
        <v>7.21</v>
      </c>
      <c r="G36">
        <v>1100</v>
      </c>
      <c r="H36">
        <v>183</v>
      </c>
      <c r="I36">
        <v>4.84</v>
      </c>
    </row>
    <row r="37" spans="1:9" ht="15">
      <c r="A37" t="s">
        <v>328</v>
      </c>
      <c r="B37">
        <v>57.4</v>
      </c>
      <c r="C37">
        <v>45.1</v>
      </c>
      <c r="D37">
        <v>2890</v>
      </c>
      <c r="E37">
        <v>289</v>
      </c>
      <c r="F37">
        <v>7.1</v>
      </c>
      <c r="G37">
        <v>1290</v>
      </c>
      <c r="H37">
        <v>216</v>
      </c>
      <c r="I37">
        <v>4.75</v>
      </c>
    </row>
    <row r="38" spans="1:9" ht="15">
      <c r="A38" t="s">
        <v>329</v>
      </c>
      <c r="B38">
        <v>40.2</v>
      </c>
      <c r="C38">
        <v>31.6</v>
      </c>
      <c r="D38">
        <v>2540</v>
      </c>
      <c r="E38">
        <v>231</v>
      </c>
      <c r="F38">
        <v>7.95</v>
      </c>
      <c r="G38">
        <v>992</v>
      </c>
      <c r="H38">
        <v>165</v>
      </c>
      <c r="I38">
        <v>4.97</v>
      </c>
    </row>
    <row r="39" spans="1:9" ht="15">
      <c r="A39" t="s">
        <v>330</v>
      </c>
      <c r="B39">
        <v>50.2</v>
      </c>
      <c r="C39">
        <v>39.4</v>
      </c>
      <c r="D39">
        <v>3100</v>
      </c>
      <c r="E39">
        <v>281</v>
      </c>
      <c r="F39">
        <v>7.85</v>
      </c>
      <c r="G39">
        <v>1200</v>
      </c>
      <c r="H39">
        <v>200</v>
      </c>
      <c r="I39">
        <v>4.89</v>
      </c>
    </row>
    <row r="40" spans="1:9" ht="15">
      <c r="A40" t="s">
        <v>331</v>
      </c>
      <c r="B40">
        <v>61.4</v>
      </c>
      <c r="C40">
        <v>48.2</v>
      </c>
      <c r="D40">
        <v>3680</v>
      </c>
      <c r="E40">
        <v>335</v>
      </c>
      <c r="F40">
        <v>7.74</v>
      </c>
      <c r="G40">
        <v>1410</v>
      </c>
      <c r="H40">
        <v>236</v>
      </c>
      <c r="I40">
        <v>4.8</v>
      </c>
    </row>
    <row r="41" spans="1:9" ht="15">
      <c r="A41" t="s">
        <v>332</v>
      </c>
      <c r="B41">
        <v>47.8</v>
      </c>
      <c r="C41">
        <v>37.5</v>
      </c>
      <c r="D41">
        <v>4260</v>
      </c>
      <c r="E41">
        <v>328</v>
      </c>
      <c r="F41">
        <v>9.44</v>
      </c>
      <c r="G41">
        <v>1630</v>
      </c>
      <c r="H41">
        <v>233</v>
      </c>
      <c r="I41">
        <v>5.85</v>
      </c>
    </row>
    <row r="42" spans="1:9" ht="15">
      <c r="A42" t="s">
        <v>333</v>
      </c>
      <c r="B42">
        <v>59.8</v>
      </c>
      <c r="C42">
        <v>46.9</v>
      </c>
      <c r="D42">
        <v>5220</v>
      </c>
      <c r="E42">
        <v>402</v>
      </c>
      <c r="F42">
        <v>9.35</v>
      </c>
      <c r="G42">
        <v>1990</v>
      </c>
      <c r="H42">
        <v>284</v>
      </c>
      <c r="I42">
        <v>5.77</v>
      </c>
    </row>
    <row r="43" spans="1:9" ht="15">
      <c r="A43" t="s">
        <v>334</v>
      </c>
      <c r="B43">
        <v>73.4</v>
      </c>
      <c r="C43">
        <v>57.6</v>
      </c>
      <c r="D43">
        <v>6260</v>
      </c>
      <c r="E43">
        <v>481</v>
      </c>
      <c r="F43">
        <v>9.23</v>
      </c>
      <c r="G43">
        <v>2370</v>
      </c>
      <c r="H43">
        <v>339</v>
      </c>
      <c r="I43">
        <v>5.68</v>
      </c>
    </row>
    <row r="44" spans="1:9" ht="15">
      <c r="A44" t="s">
        <v>335</v>
      </c>
      <c r="B44">
        <v>52.8</v>
      </c>
      <c r="C44">
        <v>41.5</v>
      </c>
      <c r="D44">
        <v>5070</v>
      </c>
      <c r="E44">
        <v>390</v>
      </c>
      <c r="F44">
        <v>9.8</v>
      </c>
      <c r="G44">
        <v>2880</v>
      </c>
      <c r="H44">
        <v>320</v>
      </c>
      <c r="I44">
        <v>7.39</v>
      </c>
    </row>
    <row r="45" spans="1:9" ht="15">
      <c r="A45" t="s">
        <v>336</v>
      </c>
      <c r="B45">
        <v>66.2</v>
      </c>
      <c r="C45">
        <v>52</v>
      </c>
      <c r="D45">
        <v>6240</v>
      </c>
      <c r="E45">
        <v>480</v>
      </c>
      <c r="F45">
        <v>9.71</v>
      </c>
      <c r="G45">
        <v>3540</v>
      </c>
      <c r="H45">
        <v>393</v>
      </c>
      <c r="I45">
        <v>7.31</v>
      </c>
    </row>
    <row r="46" spans="1:9" ht="15">
      <c r="A46" t="s">
        <v>337</v>
      </c>
      <c r="B46">
        <v>81.4</v>
      </c>
      <c r="C46">
        <v>63.9</v>
      </c>
      <c r="D46">
        <v>7510</v>
      </c>
      <c r="E46">
        <v>578</v>
      </c>
      <c r="F46">
        <v>9.6</v>
      </c>
      <c r="G46">
        <v>4240</v>
      </c>
      <c r="H46">
        <v>472</v>
      </c>
      <c r="I46">
        <v>7.22</v>
      </c>
    </row>
    <row r="47" spans="1:9" ht="15">
      <c r="A47" t="s">
        <v>338</v>
      </c>
      <c r="B47">
        <v>62</v>
      </c>
      <c r="C47">
        <v>48.7</v>
      </c>
      <c r="D47">
        <v>6730</v>
      </c>
      <c r="E47">
        <v>481</v>
      </c>
      <c r="F47">
        <v>10.4</v>
      </c>
      <c r="G47">
        <v>3410</v>
      </c>
      <c r="H47">
        <v>379</v>
      </c>
      <c r="I47">
        <v>7.42</v>
      </c>
    </row>
    <row r="48" spans="1:9" ht="15">
      <c r="A48" t="s">
        <v>339</v>
      </c>
      <c r="B48">
        <v>75.9</v>
      </c>
      <c r="C48">
        <v>59.6</v>
      </c>
      <c r="D48">
        <v>8100</v>
      </c>
      <c r="E48">
        <v>578</v>
      </c>
      <c r="F48">
        <v>10.3</v>
      </c>
      <c r="G48">
        <v>4090</v>
      </c>
      <c r="H48">
        <v>454</v>
      </c>
      <c r="I48">
        <v>7.34</v>
      </c>
    </row>
    <row r="49" spans="1:9" ht="15">
      <c r="A49" t="s">
        <v>340</v>
      </c>
      <c r="B49">
        <v>93.2</v>
      </c>
      <c r="C49">
        <v>73.2</v>
      </c>
      <c r="D49">
        <v>9720</v>
      </c>
      <c r="E49">
        <v>695</v>
      </c>
      <c r="F49">
        <v>10.2</v>
      </c>
      <c r="G49">
        <v>4890</v>
      </c>
      <c r="H49">
        <v>543</v>
      </c>
      <c r="I49">
        <v>7.24</v>
      </c>
    </row>
    <row r="50" spans="1:9" ht="15">
      <c r="A50" t="s">
        <v>341</v>
      </c>
      <c r="B50">
        <v>75.8</v>
      </c>
      <c r="C50">
        <v>59.5</v>
      </c>
      <c r="D50">
        <v>8650</v>
      </c>
      <c r="E50">
        <v>618</v>
      </c>
      <c r="F50">
        <v>10.7</v>
      </c>
      <c r="G50">
        <v>5970</v>
      </c>
      <c r="H50">
        <v>543</v>
      </c>
      <c r="I50">
        <v>8.88</v>
      </c>
    </row>
    <row r="51" spans="1:9" ht="15">
      <c r="A51" t="s">
        <v>342</v>
      </c>
      <c r="B51">
        <v>93.4</v>
      </c>
      <c r="C51">
        <v>73.3</v>
      </c>
      <c r="D51">
        <v>10460</v>
      </c>
      <c r="E51">
        <v>747</v>
      </c>
      <c r="F51">
        <v>10.6</v>
      </c>
      <c r="G51">
        <v>7210</v>
      </c>
      <c r="H51">
        <v>656</v>
      </c>
      <c r="I51">
        <v>8.79</v>
      </c>
    </row>
    <row r="52" spans="1:9" ht="15">
      <c r="A52" t="s">
        <v>343</v>
      </c>
      <c r="B52">
        <v>115</v>
      </c>
      <c r="C52">
        <v>90.1</v>
      </c>
      <c r="D52">
        <v>12540</v>
      </c>
      <c r="E52">
        <v>896</v>
      </c>
      <c r="F52">
        <v>10.5</v>
      </c>
      <c r="G52">
        <v>8620</v>
      </c>
      <c r="H52">
        <v>784</v>
      </c>
      <c r="I52">
        <v>8.67</v>
      </c>
    </row>
    <row r="53" spans="1:9" ht="15">
      <c r="A53" t="s">
        <v>344</v>
      </c>
      <c r="B53">
        <v>82.9</v>
      </c>
      <c r="C53">
        <v>65.1</v>
      </c>
      <c r="D53">
        <v>11230</v>
      </c>
      <c r="E53">
        <v>702</v>
      </c>
      <c r="F53">
        <v>11.6</v>
      </c>
      <c r="G53">
        <v>4600</v>
      </c>
      <c r="H53">
        <v>511</v>
      </c>
      <c r="I53">
        <v>7.45</v>
      </c>
    </row>
    <row r="54" spans="1:9" ht="15">
      <c r="A54" t="s">
        <v>345</v>
      </c>
      <c r="B54">
        <v>93.4</v>
      </c>
      <c r="C54">
        <v>73.3</v>
      </c>
      <c r="D54">
        <v>12510</v>
      </c>
      <c r="E54">
        <v>782</v>
      </c>
      <c r="F54">
        <v>11.6</v>
      </c>
      <c r="G54">
        <v>5110</v>
      </c>
      <c r="H54">
        <v>568</v>
      </c>
      <c r="I54">
        <v>7.4</v>
      </c>
    </row>
    <row r="55" spans="1:9" ht="15">
      <c r="A55" t="s">
        <v>346</v>
      </c>
      <c r="B55">
        <v>115</v>
      </c>
      <c r="C55">
        <v>90</v>
      </c>
      <c r="D55">
        <v>14990</v>
      </c>
      <c r="E55">
        <v>937</v>
      </c>
      <c r="F55">
        <v>11.4</v>
      </c>
      <c r="G55">
        <v>6090</v>
      </c>
      <c r="H55">
        <v>677</v>
      </c>
      <c r="I55">
        <v>7.29</v>
      </c>
    </row>
    <row r="56" spans="1:9" ht="15">
      <c r="A56" t="s">
        <v>347</v>
      </c>
      <c r="B56">
        <v>89.9</v>
      </c>
      <c r="C56">
        <v>70.6</v>
      </c>
      <c r="D56">
        <v>12930</v>
      </c>
      <c r="E56">
        <v>808</v>
      </c>
      <c r="F56">
        <v>12</v>
      </c>
      <c r="G56">
        <v>7270</v>
      </c>
      <c r="H56">
        <v>661</v>
      </c>
      <c r="I56">
        <v>8.99</v>
      </c>
    </row>
    <row r="57" spans="1:9" ht="15">
      <c r="A57" t="s">
        <v>348</v>
      </c>
      <c r="B57">
        <v>101</v>
      </c>
      <c r="C57">
        <v>79.6</v>
      </c>
      <c r="D57">
        <v>14430</v>
      </c>
      <c r="E57">
        <v>902</v>
      </c>
      <c r="F57">
        <v>11.9</v>
      </c>
      <c r="G57">
        <v>8090</v>
      </c>
      <c r="H57">
        <v>736</v>
      </c>
      <c r="I57">
        <v>8.93</v>
      </c>
    </row>
    <row r="58" spans="1:9" ht="15">
      <c r="A58" t="s">
        <v>349</v>
      </c>
      <c r="B58">
        <v>125</v>
      </c>
      <c r="C58">
        <v>97.9</v>
      </c>
      <c r="D58">
        <v>17360</v>
      </c>
      <c r="E58">
        <v>1080</v>
      </c>
      <c r="F58">
        <v>11.8</v>
      </c>
      <c r="G58">
        <v>9700</v>
      </c>
      <c r="H58">
        <v>882</v>
      </c>
      <c r="I58">
        <v>8.82</v>
      </c>
    </row>
    <row r="59" spans="1:9" ht="15">
      <c r="A59" t="s">
        <v>350</v>
      </c>
      <c r="B59">
        <v>109</v>
      </c>
      <c r="C59">
        <v>85.9</v>
      </c>
      <c r="D59">
        <v>19210</v>
      </c>
      <c r="E59">
        <v>1070</v>
      </c>
      <c r="F59">
        <v>13.3</v>
      </c>
      <c r="G59">
        <v>8980</v>
      </c>
      <c r="H59">
        <v>816</v>
      </c>
      <c r="I59">
        <v>9.06</v>
      </c>
    </row>
    <row r="60" spans="1:9" ht="15">
      <c r="A60" t="s">
        <v>351</v>
      </c>
      <c r="B60">
        <v>135</v>
      </c>
      <c r="C60">
        <v>106</v>
      </c>
      <c r="D60">
        <v>23170</v>
      </c>
      <c r="E60">
        <v>1290</v>
      </c>
      <c r="F60">
        <v>13.1</v>
      </c>
      <c r="G60">
        <v>10780</v>
      </c>
      <c r="H60">
        <v>980</v>
      </c>
      <c r="I60">
        <v>8.94</v>
      </c>
    </row>
    <row r="61" spans="1:9" ht="15">
      <c r="A61" t="s">
        <v>352</v>
      </c>
      <c r="B61">
        <v>169</v>
      </c>
      <c r="C61">
        <v>132</v>
      </c>
      <c r="D61">
        <v>28190</v>
      </c>
      <c r="E61">
        <v>1570</v>
      </c>
      <c r="F61">
        <v>12.9</v>
      </c>
      <c r="G61">
        <v>13030</v>
      </c>
      <c r="H61">
        <v>1180</v>
      </c>
      <c r="I61">
        <v>8.79</v>
      </c>
    </row>
    <row r="62" spans="1:9" ht="15">
      <c r="A62" t="s">
        <v>353</v>
      </c>
      <c r="B62">
        <v>137</v>
      </c>
      <c r="C62">
        <v>108</v>
      </c>
      <c r="D62">
        <v>30330</v>
      </c>
      <c r="E62">
        <v>1520</v>
      </c>
      <c r="F62">
        <v>14.9</v>
      </c>
      <c r="G62">
        <v>15610</v>
      </c>
      <c r="H62">
        <v>1200</v>
      </c>
      <c r="I62">
        <v>10.7</v>
      </c>
    </row>
    <row r="63" spans="1:9" ht="15">
      <c r="A63" t="s">
        <v>354</v>
      </c>
      <c r="B63">
        <v>174</v>
      </c>
      <c r="C63">
        <v>137</v>
      </c>
      <c r="D63">
        <v>37610</v>
      </c>
      <c r="E63">
        <v>1880</v>
      </c>
      <c r="F63">
        <v>14.7</v>
      </c>
      <c r="G63">
        <v>19280</v>
      </c>
      <c r="H63">
        <v>1480</v>
      </c>
      <c r="I63">
        <v>10.5</v>
      </c>
    </row>
    <row r="64" spans="1:9" ht="15">
      <c r="A64" t="s">
        <v>355</v>
      </c>
      <c r="B64">
        <v>211</v>
      </c>
      <c r="C64">
        <v>166</v>
      </c>
      <c r="D64">
        <v>44440</v>
      </c>
      <c r="E64">
        <v>2220</v>
      </c>
      <c r="F64">
        <v>14.5</v>
      </c>
      <c r="G64">
        <v>22680</v>
      </c>
      <c r="H64">
        <v>1740</v>
      </c>
      <c r="I64">
        <v>10.4</v>
      </c>
    </row>
  </sheetData>
  <sheetProtection sheet="1"/>
  <dataValidations count="1">
    <dataValidation type="list" allowBlank="1" showInputMessage="1" showErrorMessage="1" sqref="A3">
      <formula1>$A$5:$A$100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8"/>
  <sheetViews>
    <sheetView rightToLeft="1" zoomScale="115" zoomScaleNormal="115" zoomScalePageLayoutView="0" workbookViewId="0" topLeftCell="A1">
      <pane ySplit="3" topLeftCell="A4" activePane="bottomLeft" state="frozen"/>
      <selection pane="topLeft" activeCell="J14" sqref="J14"/>
      <selection pane="bottomLeft" activeCell="J14" sqref="J14"/>
    </sheetView>
  </sheetViews>
  <sheetFormatPr defaultColWidth="9.140625" defaultRowHeight="15"/>
  <cols>
    <col min="1" max="1" width="11.00390625" style="0" customWidth="1"/>
    <col min="2" max="2" width="4.8515625" style="0" customWidth="1"/>
    <col min="3" max="3" width="5.8515625" style="0" customWidth="1"/>
    <col min="4" max="4" width="8.57421875" style="0" customWidth="1"/>
    <col min="5" max="5" width="6.7109375" style="0" bestFit="1" customWidth="1"/>
    <col min="6" max="6" width="5.8515625" style="0" customWidth="1"/>
  </cols>
  <sheetData>
    <row r="1" spans="1:6" ht="18">
      <c r="A1" s="40" t="s">
        <v>356</v>
      </c>
      <c r="B1" s="16" t="s">
        <v>49</v>
      </c>
      <c r="C1" s="17" t="s">
        <v>9</v>
      </c>
      <c r="D1" s="16" t="s">
        <v>163</v>
      </c>
      <c r="E1" s="16" t="s">
        <v>164</v>
      </c>
      <c r="F1" s="17" t="s">
        <v>165</v>
      </c>
    </row>
    <row r="2" spans="1:6" ht="17.25">
      <c r="A2" s="40" t="s">
        <v>18</v>
      </c>
      <c r="B2" s="16" t="s">
        <v>50</v>
      </c>
      <c r="C2" s="17" t="s">
        <v>20</v>
      </c>
      <c r="D2" s="16" t="s">
        <v>56</v>
      </c>
      <c r="E2" s="16" t="s">
        <v>58</v>
      </c>
      <c r="F2" s="17" t="s">
        <v>23</v>
      </c>
    </row>
    <row r="3" spans="1:6" s="14" customFormat="1" ht="15">
      <c r="A3" s="42" t="s">
        <v>460</v>
      </c>
      <c r="B3" s="33">
        <f>VLOOKUP($A$3,$A$5:$F$110,2,0)</f>
        <v>778</v>
      </c>
      <c r="C3" s="33">
        <f>VLOOKUP($A$3,$A$5:$F$110,3,0)</f>
        <v>615</v>
      </c>
      <c r="D3" s="33">
        <f>VLOOKUP($A$3,$A$5:$F$110,4,0)</f>
        <v>956100</v>
      </c>
      <c r="E3" s="33">
        <f>VLOOKUP($A$3,$A$5:$F$110,5,0)</f>
        <v>18820</v>
      </c>
      <c r="F3" s="33">
        <f>VLOOKUP($A$3,$A$5:$F$110,6,0)</f>
        <v>35</v>
      </c>
    </row>
    <row r="4" s="14" customFormat="1" ht="15"/>
    <row r="5" spans="1:6" ht="15">
      <c r="A5" s="13" t="s">
        <v>357</v>
      </c>
      <c r="B5" s="13">
        <v>1.21</v>
      </c>
      <c r="C5" s="13">
        <v>0.962</v>
      </c>
      <c r="D5" s="13">
        <v>0.571</v>
      </c>
      <c r="E5" s="13">
        <v>0.536</v>
      </c>
      <c r="F5" s="13">
        <v>0.686</v>
      </c>
    </row>
    <row r="6" spans="1:6" ht="15">
      <c r="A6" s="13" t="s">
        <v>358</v>
      </c>
      <c r="B6" s="13">
        <v>1.53</v>
      </c>
      <c r="C6" s="13">
        <v>1.21</v>
      </c>
      <c r="D6" s="13">
        <v>0.681</v>
      </c>
      <c r="E6" s="13">
        <v>0.639</v>
      </c>
      <c r="F6" s="13">
        <v>0.668</v>
      </c>
    </row>
    <row r="7" spans="1:6" ht="15">
      <c r="A7" s="13" t="s">
        <v>359</v>
      </c>
      <c r="B7" s="13">
        <v>1.82</v>
      </c>
      <c r="C7" s="13">
        <v>1.44</v>
      </c>
      <c r="D7" s="13">
        <v>0.768</v>
      </c>
      <c r="E7" s="13">
        <v>0.722</v>
      </c>
      <c r="F7" s="13">
        <v>0.65</v>
      </c>
    </row>
    <row r="8" spans="1:6" ht="15">
      <c r="A8" s="13" t="s">
        <v>360</v>
      </c>
      <c r="B8" s="13">
        <v>1.56</v>
      </c>
      <c r="C8" s="13">
        <v>1.24</v>
      </c>
      <c r="D8" s="13">
        <v>1.22</v>
      </c>
      <c r="E8" s="13">
        <v>0.907</v>
      </c>
      <c r="F8" s="13">
        <v>0.883</v>
      </c>
    </row>
    <row r="9" spans="1:6" ht="15">
      <c r="A9" s="13" t="s">
        <v>361</v>
      </c>
      <c r="B9" s="13">
        <v>1.98</v>
      </c>
      <c r="C9" s="13">
        <v>1.57</v>
      </c>
      <c r="D9" s="13">
        <v>1.48</v>
      </c>
      <c r="E9" s="13">
        <v>1.1</v>
      </c>
      <c r="F9" s="13">
        <v>0.864</v>
      </c>
    </row>
    <row r="10" spans="1:6" ht="15">
      <c r="A10" s="13" t="s">
        <v>362</v>
      </c>
      <c r="B10" s="13">
        <v>2.38</v>
      </c>
      <c r="C10" s="13">
        <v>1.89</v>
      </c>
      <c r="D10" s="13">
        <v>1.7</v>
      </c>
      <c r="E10" s="13">
        <v>1.27</v>
      </c>
      <c r="F10" s="13">
        <v>0.846</v>
      </c>
    </row>
    <row r="11" spans="1:6" ht="15">
      <c r="A11" s="13" t="s">
        <v>363</v>
      </c>
      <c r="B11" s="13">
        <v>2.54</v>
      </c>
      <c r="C11" s="13">
        <v>2.01</v>
      </c>
      <c r="D11" s="13">
        <v>3.09</v>
      </c>
      <c r="E11" s="13">
        <v>1.84</v>
      </c>
      <c r="F11" s="13">
        <v>1.1</v>
      </c>
    </row>
    <row r="12" spans="1:6" ht="15">
      <c r="A12" s="13" t="s">
        <v>364</v>
      </c>
      <c r="B12" s="13">
        <v>3.07</v>
      </c>
      <c r="C12" s="13">
        <v>2.42</v>
      </c>
      <c r="D12" s="13">
        <v>3.6</v>
      </c>
      <c r="E12" s="13">
        <v>2.14</v>
      </c>
      <c r="F12" s="13">
        <v>1.08</v>
      </c>
    </row>
    <row r="13" spans="1:6" ht="15">
      <c r="A13" s="13" t="s">
        <v>365</v>
      </c>
      <c r="B13" s="13">
        <v>3.73</v>
      </c>
      <c r="C13" s="13">
        <v>2.95</v>
      </c>
      <c r="D13" s="13">
        <v>4.19</v>
      </c>
      <c r="E13" s="13">
        <v>2.49</v>
      </c>
      <c r="F13" s="13">
        <v>1.06</v>
      </c>
    </row>
    <row r="14" spans="1:6" ht="15">
      <c r="A14" s="13" t="s">
        <v>366</v>
      </c>
      <c r="B14" s="13">
        <v>3.25</v>
      </c>
      <c r="C14" s="13">
        <v>2.57</v>
      </c>
      <c r="D14" s="13">
        <v>6.46</v>
      </c>
      <c r="E14" s="13">
        <v>3.05</v>
      </c>
      <c r="F14" s="13">
        <v>1.41</v>
      </c>
    </row>
    <row r="15" spans="1:6" ht="15">
      <c r="A15" s="13" t="s">
        <v>367</v>
      </c>
      <c r="B15" s="13">
        <v>3.94</v>
      </c>
      <c r="C15" s="13">
        <v>3.11</v>
      </c>
      <c r="D15" s="13">
        <v>7.62</v>
      </c>
      <c r="E15" s="13">
        <v>3.59</v>
      </c>
      <c r="F15" s="13">
        <v>1.39</v>
      </c>
    </row>
    <row r="16" spans="1:6" ht="15">
      <c r="A16" s="13" t="s">
        <v>368</v>
      </c>
      <c r="B16" s="13">
        <v>4.83</v>
      </c>
      <c r="C16" s="13">
        <v>3.81</v>
      </c>
      <c r="D16" s="13">
        <v>8.99</v>
      </c>
      <c r="E16" s="13">
        <v>4.24</v>
      </c>
      <c r="F16" s="13">
        <v>1.36</v>
      </c>
    </row>
    <row r="17" spans="1:6" ht="15">
      <c r="A17" s="13" t="s">
        <v>369</v>
      </c>
      <c r="B17" s="13">
        <v>3.73</v>
      </c>
      <c r="C17" s="13">
        <v>2.95</v>
      </c>
      <c r="D17" s="13">
        <v>9.78</v>
      </c>
      <c r="E17" s="13">
        <v>4.05</v>
      </c>
      <c r="F17" s="13">
        <v>1.62</v>
      </c>
    </row>
    <row r="18" spans="1:6" ht="15">
      <c r="A18" s="13" t="s">
        <v>370</v>
      </c>
      <c r="B18" s="13">
        <v>4.53</v>
      </c>
      <c r="C18" s="13">
        <v>3.59</v>
      </c>
      <c r="D18" s="13">
        <v>11.6</v>
      </c>
      <c r="E18" s="13">
        <v>4.8</v>
      </c>
      <c r="F18" s="13">
        <v>1.6</v>
      </c>
    </row>
    <row r="19" spans="1:6" ht="15">
      <c r="A19" s="13" t="s">
        <v>371</v>
      </c>
      <c r="B19" s="13">
        <v>5.57</v>
      </c>
      <c r="C19" s="13">
        <v>4.41</v>
      </c>
      <c r="D19" s="13">
        <v>13.8</v>
      </c>
      <c r="E19" s="13">
        <v>5.7</v>
      </c>
      <c r="F19" s="13">
        <v>1.57</v>
      </c>
    </row>
    <row r="20" spans="1:6" ht="15">
      <c r="A20" s="13" t="s">
        <v>372</v>
      </c>
      <c r="B20" s="13">
        <v>5.23</v>
      </c>
      <c r="C20" s="13">
        <v>4.14</v>
      </c>
      <c r="D20" s="13">
        <v>21.6</v>
      </c>
      <c r="E20" s="13">
        <v>7.16</v>
      </c>
      <c r="F20" s="13">
        <v>2.03</v>
      </c>
    </row>
    <row r="21" spans="1:6" ht="15">
      <c r="A21" s="13" t="s">
        <v>373</v>
      </c>
      <c r="B21" s="13">
        <v>6.41</v>
      </c>
      <c r="C21" s="13">
        <v>5.07</v>
      </c>
      <c r="D21" s="13">
        <v>25.9</v>
      </c>
      <c r="E21" s="13">
        <v>8.58</v>
      </c>
      <c r="F21" s="13">
        <v>2.01</v>
      </c>
    </row>
    <row r="22" spans="1:6" ht="15">
      <c r="A22" s="13" t="s">
        <v>374</v>
      </c>
      <c r="B22" s="13">
        <v>7.07</v>
      </c>
      <c r="C22" s="13">
        <v>5.59</v>
      </c>
      <c r="D22" s="13">
        <v>28.2</v>
      </c>
      <c r="E22" s="13">
        <v>9.34</v>
      </c>
      <c r="F22" s="13">
        <v>2</v>
      </c>
    </row>
    <row r="23" spans="1:6" ht="15">
      <c r="A23" s="13" t="s">
        <v>375</v>
      </c>
      <c r="B23" s="13">
        <v>8.69</v>
      </c>
      <c r="C23" s="13">
        <v>6.82</v>
      </c>
      <c r="D23" s="13">
        <v>33.5</v>
      </c>
      <c r="E23" s="13">
        <v>11.1</v>
      </c>
      <c r="F23" s="13">
        <v>1.96</v>
      </c>
    </row>
    <row r="24" spans="1:6" ht="15">
      <c r="A24" s="13" t="s">
        <v>376</v>
      </c>
      <c r="B24" s="13">
        <v>6.67</v>
      </c>
      <c r="C24" s="13">
        <v>5.82</v>
      </c>
      <c r="D24" s="13">
        <v>44.7</v>
      </c>
      <c r="E24" s="13">
        <v>11.8</v>
      </c>
      <c r="F24" s="13">
        <v>2.59</v>
      </c>
    </row>
    <row r="25" spans="1:6" ht="15">
      <c r="A25" s="13" t="s">
        <v>377</v>
      </c>
      <c r="B25" s="13">
        <v>8.2</v>
      </c>
      <c r="C25" s="13">
        <v>6.49</v>
      </c>
      <c r="D25" s="13">
        <v>54</v>
      </c>
      <c r="E25" s="13">
        <v>14.2</v>
      </c>
      <c r="F25" s="13">
        <v>2.57</v>
      </c>
    </row>
    <row r="26" spans="1:6" ht="15">
      <c r="A26" s="13" t="s">
        <v>378</v>
      </c>
      <c r="B26" s="13">
        <v>9.06</v>
      </c>
      <c r="C26" s="13">
        <v>7.17</v>
      </c>
      <c r="D26" s="13">
        <v>59.1</v>
      </c>
      <c r="E26" s="13">
        <v>15.5</v>
      </c>
      <c r="F26" s="13">
        <v>2.55</v>
      </c>
    </row>
    <row r="27" spans="1:6" ht="15">
      <c r="A27" s="13" t="s">
        <v>379</v>
      </c>
      <c r="B27" s="13">
        <v>11.2</v>
      </c>
      <c r="C27" s="13">
        <v>8.77</v>
      </c>
      <c r="D27" s="13">
        <v>70.9</v>
      </c>
      <c r="E27" s="13">
        <v>18.6</v>
      </c>
      <c r="F27" s="13">
        <v>2.52</v>
      </c>
    </row>
    <row r="28" spans="1:6" ht="15">
      <c r="A28" s="13" t="s">
        <v>380</v>
      </c>
      <c r="B28" s="13">
        <v>8.62</v>
      </c>
      <c r="C28" s="13">
        <v>6.81</v>
      </c>
      <c r="D28" s="13">
        <v>79.2</v>
      </c>
      <c r="E28" s="13">
        <v>17.8</v>
      </c>
      <c r="F28" s="13">
        <v>3.03</v>
      </c>
    </row>
    <row r="29" spans="1:6" ht="15">
      <c r="A29" s="13" t="s">
        <v>381</v>
      </c>
      <c r="B29" s="13">
        <v>9.65</v>
      </c>
      <c r="C29" s="13">
        <v>7.57</v>
      </c>
      <c r="D29" s="13">
        <v>87.9</v>
      </c>
      <c r="E29" s="13">
        <v>19.8</v>
      </c>
      <c r="F29" s="13">
        <v>3.02</v>
      </c>
    </row>
    <row r="30" spans="1:6" ht="15">
      <c r="A30" s="13" t="s">
        <v>382</v>
      </c>
      <c r="B30" s="13">
        <v>10.7</v>
      </c>
      <c r="C30" s="13">
        <v>8.43</v>
      </c>
      <c r="D30" s="13">
        <v>96.3</v>
      </c>
      <c r="E30" s="13">
        <v>21.7</v>
      </c>
      <c r="F30" s="13">
        <v>3</v>
      </c>
    </row>
    <row r="31" spans="1:6" ht="15">
      <c r="A31" s="13" t="s">
        <v>383</v>
      </c>
      <c r="B31" s="13">
        <v>13.2</v>
      </c>
      <c r="C31" s="13">
        <v>10.3</v>
      </c>
      <c r="D31" s="13">
        <v>116</v>
      </c>
      <c r="E31" s="13">
        <v>26.2</v>
      </c>
      <c r="F31" s="13">
        <v>2.97</v>
      </c>
    </row>
    <row r="32" spans="1:6" ht="15">
      <c r="A32" s="13" t="s">
        <v>384</v>
      </c>
      <c r="B32" s="13">
        <v>16.3</v>
      </c>
      <c r="C32" s="13">
        <v>12.9</v>
      </c>
      <c r="D32" s="13">
        <v>140</v>
      </c>
      <c r="E32" s="13">
        <v>31.5</v>
      </c>
      <c r="F32" s="13">
        <v>2.93</v>
      </c>
    </row>
    <row r="33" spans="1:6" ht="15">
      <c r="A33" s="13" t="s">
        <v>385</v>
      </c>
      <c r="B33" s="13">
        <v>11.1</v>
      </c>
      <c r="C33" s="13">
        <v>8.76</v>
      </c>
      <c r="D33" s="13">
        <v>133</v>
      </c>
      <c r="E33" s="13">
        <v>26.2</v>
      </c>
      <c r="F33" s="13">
        <v>3.47</v>
      </c>
    </row>
    <row r="34" spans="1:6" ht="15">
      <c r="A34" s="13" t="s">
        <v>386</v>
      </c>
      <c r="B34" s="13">
        <v>13.7</v>
      </c>
      <c r="C34" s="13">
        <v>10.7</v>
      </c>
      <c r="D34" s="13">
        <v>162</v>
      </c>
      <c r="E34" s="13">
        <v>31.9</v>
      </c>
      <c r="F34" s="13">
        <v>3.44</v>
      </c>
    </row>
    <row r="35" spans="1:6" ht="15">
      <c r="A35" s="13" t="s">
        <v>387</v>
      </c>
      <c r="B35" s="13">
        <v>16.9</v>
      </c>
      <c r="C35" s="13">
        <v>13.2</v>
      </c>
      <c r="D35" s="13">
        <v>195</v>
      </c>
      <c r="E35" s="13">
        <v>38.4</v>
      </c>
      <c r="F35" s="13">
        <v>3.4</v>
      </c>
    </row>
    <row r="36" spans="1:6" ht="15">
      <c r="A36" s="13" t="s">
        <v>388</v>
      </c>
      <c r="B36" s="13">
        <v>21.1</v>
      </c>
      <c r="C36" s="13">
        <v>16.6</v>
      </c>
      <c r="D36" s="13">
        <v>237</v>
      </c>
      <c r="E36" s="13">
        <v>46.6</v>
      </c>
      <c r="F36" s="13">
        <v>3.35</v>
      </c>
    </row>
    <row r="37" spans="1:6" ht="15">
      <c r="A37" s="13" t="s">
        <v>389</v>
      </c>
      <c r="B37" s="13">
        <v>11.8</v>
      </c>
      <c r="C37" s="13">
        <v>9.27</v>
      </c>
      <c r="D37" s="13">
        <v>161</v>
      </c>
      <c r="E37" s="13">
        <v>29.8</v>
      </c>
      <c r="F37" s="13">
        <v>3.69</v>
      </c>
    </row>
    <row r="38" spans="1:6" ht="15">
      <c r="A38" s="13" t="s">
        <v>390</v>
      </c>
      <c r="B38" s="13">
        <v>14.6</v>
      </c>
      <c r="C38" s="13">
        <v>11.5</v>
      </c>
      <c r="D38" s="13">
        <v>196</v>
      </c>
      <c r="E38" s="13">
        <v>36.4</v>
      </c>
      <c r="F38" s="13">
        <v>3.66</v>
      </c>
    </row>
    <row r="39" spans="1:6" ht="15">
      <c r="A39" s="13" t="s">
        <v>391</v>
      </c>
      <c r="B39" s="13">
        <v>18</v>
      </c>
      <c r="C39" s="13">
        <v>14.1</v>
      </c>
      <c r="D39" s="13">
        <v>237</v>
      </c>
      <c r="E39" s="13">
        <v>43.9</v>
      </c>
      <c r="F39" s="13">
        <v>3.63</v>
      </c>
    </row>
    <row r="40" spans="1:6" ht="15">
      <c r="A40" s="13" t="s">
        <v>392</v>
      </c>
      <c r="B40" s="13">
        <v>12.5</v>
      </c>
      <c r="C40" s="13">
        <v>9.9</v>
      </c>
      <c r="D40" s="13">
        <v>192</v>
      </c>
      <c r="E40" s="13">
        <v>33.6</v>
      </c>
      <c r="F40" s="13">
        <v>3.92</v>
      </c>
    </row>
    <row r="41" spans="1:6" ht="15">
      <c r="A41" s="13" t="s">
        <v>393</v>
      </c>
      <c r="B41" s="13">
        <v>15.5</v>
      </c>
      <c r="C41" s="13">
        <v>12.1</v>
      </c>
      <c r="D41" s="13">
        <v>234</v>
      </c>
      <c r="E41" s="13">
        <v>41</v>
      </c>
      <c r="F41" s="13">
        <v>3.89</v>
      </c>
    </row>
    <row r="42" spans="1:6" ht="15">
      <c r="A42" s="13" t="s">
        <v>394</v>
      </c>
      <c r="B42" s="13">
        <v>19.1</v>
      </c>
      <c r="C42" s="13">
        <v>15</v>
      </c>
      <c r="D42" s="13">
        <v>283</v>
      </c>
      <c r="E42" s="13">
        <v>49.6</v>
      </c>
      <c r="F42" s="13">
        <v>3.85</v>
      </c>
    </row>
    <row r="43" spans="1:6" ht="15">
      <c r="A43" s="13" t="s">
        <v>395</v>
      </c>
      <c r="B43" s="13">
        <v>23.9</v>
      </c>
      <c r="C43" s="13">
        <v>18.8</v>
      </c>
      <c r="D43" s="13">
        <v>345</v>
      </c>
      <c r="E43" s="13">
        <v>60.4</v>
      </c>
      <c r="F43" s="13">
        <v>3.8</v>
      </c>
    </row>
    <row r="44" spans="1:6" ht="15">
      <c r="A44" s="13" t="s">
        <v>396</v>
      </c>
      <c r="B44" s="13">
        <v>16.2</v>
      </c>
      <c r="C44" s="13">
        <v>12.7</v>
      </c>
      <c r="D44" s="13">
        <v>337</v>
      </c>
      <c r="E44" s="13">
        <v>50.8</v>
      </c>
      <c r="F44" s="13">
        <v>4.56</v>
      </c>
    </row>
    <row r="45" spans="1:6" ht="15">
      <c r="A45" s="13" t="s">
        <v>397</v>
      </c>
      <c r="B45" s="13">
        <v>22.4</v>
      </c>
      <c r="C45" s="13">
        <v>17.6</v>
      </c>
      <c r="D45" s="13">
        <v>456</v>
      </c>
      <c r="E45" s="13">
        <v>68.5</v>
      </c>
      <c r="F45" s="13">
        <v>4.51</v>
      </c>
    </row>
    <row r="46" spans="1:6" ht="15">
      <c r="A46" s="13" t="s">
        <v>398</v>
      </c>
      <c r="B46" s="13">
        <v>25.1</v>
      </c>
      <c r="C46" s="13">
        <v>19.7</v>
      </c>
      <c r="D46" s="13">
        <v>504</v>
      </c>
      <c r="E46" s="13">
        <v>75.9</v>
      </c>
      <c r="F46" s="13">
        <v>4.49</v>
      </c>
    </row>
    <row r="47" spans="1:6" ht="15">
      <c r="A47" s="13" t="s">
        <v>399</v>
      </c>
      <c r="B47" s="13">
        <v>17.1</v>
      </c>
      <c r="C47" s="13">
        <v>13.5</v>
      </c>
      <c r="D47" s="13">
        <v>393</v>
      </c>
      <c r="E47" s="13">
        <v>56.2</v>
      </c>
      <c r="F47" s="13">
        <v>4.8</v>
      </c>
    </row>
    <row r="48" spans="1:6" ht="15">
      <c r="A48" s="13" t="s">
        <v>400</v>
      </c>
      <c r="B48" s="13">
        <v>23.6</v>
      </c>
      <c r="C48" s="13">
        <v>18.5</v>
      </c>
      <c r="D48" s="13">
        <v>531</v>
      </c>
      <c r="E48" s="13">
        <v>76.1</v>
      </c>
      <c r="F48" s="13">
        <v>4.75</v>
      </c>
    </row>
    <row r="49" spans="1:6" ht="15">
      <c r="A49" s="13" t="s">
        <v>401</v>
      </c>
      <c r="B49" s="13">
        <v>26.4</v>
      </c>
      <c r="C49" s="13">
        <v>20.8</v>
      </c>
      <c r="D49" s="13">
        <v>589</v>
      </c>
      <c r="E49" s="13">
        <v>84.3</v>
      </c>
      <c r="F49" s="13">
        <v>4.72</v>
      </c>
    </row>
    <row r="50" spans="1:6" ht="15">
      <c r="A50" s="13" t="s">
        <v>402</v>
      </c>
      <c r="B50" s="13">
        <v>29.6</v>
      </c>
      <c r="C50" s="13">
        <v>23.3</v>
      </c>
      <c r="D50" s="13">
        <v>652</v>
      </c>
      <c r="E50" s="13">
        <v>93.3</v>
      </c>
      <c r="F50" s="13">
        <v>4.69</v>
      </c>
    </row>
    <row r="51" spans="1:6" ht="15">
      <c r="A51" s="13" t="s">
        <v>403</v>
      </c>
      <c r="B51" s="13">
        <v>21.8</v>
      </c>
      <c r="C51" s="13">
        <v>17.2</v>
      </c>
      <c r="D51" s="13">
        <v>652</v>
      </c>
      <c r="E51" s="13">
        <v>82.1</v>
      </c>
      <c r="F51" s="13">
        <v>5.46</v>
      </c>
    </row>
    <row r="52" spans="1:6" ht="15">
      <c r="A52" s="13" t="s">
        <v>404</v>
      </c>
      <c r="B52" s="13">
        <v>27</v>
      </c>
      <c r="C52" s="13">
        <v>21.2</v>
      </c>
      <c r="D52" s="13">
        <v>795</v>
      </c>
      <c r="E52" s="13">
        <v>100</v>
      </c>
      <c r="F52" s="13">
        <v>5.43</v>
      </c>
    </row>
    <row r="53" spans="1:6" ht="15">
      <c r="A53" s="13" t="s">
        <v>405</v>
      </c>
      <c r="B53" s="13">
        <v>30.2</v>
      </c>
      <c r="C53" s="13">
        <v>23.7</v>
      </c>
      <c r="D53" s="13">
        <v>882</v>
      </c>
      <c r="E53" s="13">
        <v>111</v>
      </c>
      <c r="F53" s="13">
        <v>5.4</v>
      </c>
    </row>
    <row r="54" spans="1:6" ht="15">
      <c r="A54" s="13" t="s">
        <v>406</v>
      </c>
      <c r="B54" s="13">
        <v>23.2</v>
      </c>
      <c r="C54" s="13">
        <v>18.1</v>
      </c>
      <c r="D54" s="13">
        <v>777</v>
      </c>
      <c r="E54" s="13">
        <v>92.4</v>
      </c>
      <c r="F54" s="13">
        <v>5.79</v>
      </c>
    </row>
    <row r="55" spans="1:6" ht="15">
      <c r="A55" s="13" t="s">
        <v>407</v>
      </c>
      <c r="B55" s="13">
        <v>28.6</v>
      </c>
      <c r="C55" s="13">
        <v>22.4</v>
      </c>
      <c r="D55" s="13">
        <v>948</v>
      </c>
      <c r="E55" s="13">
        <v>113</v>
      </c>
      <c r="F55" s="13">
        <v>5.76</v>
      </c>
    </row>
    <row r="56" spans="1:6" ht="15">
      <c r="A56" s="13" t="s">
        <v>408</v>
      </c>
      <c r="B56" s="13">
        <v>32.1</v>
      </c>
      <c r="C56" s="13">
        <v>25.2</v>
      </c>
      <c r="D56" s="13">
        <v>1050</v>
      </c>
      <c r="E56" s="13">
        <v>125</v>
      </c>
      <c r="F56" s="13">
        <v>5.73</v>
      </c>
    </row>
    <row r="57" spans="1:6" ht="15">
      <c r="A57" s="13" t="s">
        <v>409</v>
      </c>
      <c r="B57" s="13">
        <v>36</v>
      </c>
      <c r="C57" s="13">
        <v>28.3</v>
      </c>
      <c r="D57" s="13">
        <v>1170</v>
      </c>
      <c r="E57" s="13">
        <v>139</v>
      </c>
      <c r="F57" s="13">
        <v>5.7</v>
      </c>
    </row>
    <row r="58" spans="1:6" ht="15">
      <c r="A58" s="13" t="s">
        <v>410</v>
      </c>
      <c r="B58" s="13">
        <v>44.1</v>
      </c>
      <c r="C58" s="13">
        <v>34.5</v>
      </c>
      <c r="D58" s="13">
        <v>1410</v>
      </c>
      <c r="E58" s="13">
        <v>167</v>
      </c>
      <c r="F58" s="13">
        <v>5.65</v>
      </c>
    </row>
    <row r="59" spans="1:6" ht="15">
      <c r="A59" s="13" t="s">
        <v>411</v>
      </c>
      <c r="B59" s="13">
        <v>26.7</v>
      </c>
      <c r="C59" s="13">
        <v>21</v>
      </c>
      <c r="D59" s="13">
        <v>1200</v>
      </c>
      <c r="E59" s="13">
        <v>124</v>
      </c>
      <c r="F59" s="13">
        <v>6.69</v>
      </c>
    </row>
    <row r="60" spans="1:6" ht="15">
      <c r="A60" s="13" t="s">
        <v>412</v>
      </c>
      <c r="B60" s="13">
        <v>29.6</v>
      </c>
      <c r="C60" s="13">
        <v>23.3</v>
      </c>
      <c r="D60" s="13">
        <v>1320</v>
      </c>
      <c r="E60" s="13">
        <v>136</v>
      </c>
      <c r="F60" s="13">
        <v>6.67</v>
      </c>
    </row>
    <row r="61" spans="1:6" ht="15">
      <c r="A61" s="13" t="s">
        <v>413</v>
      </c>
      <c r="B61" s="13">
        <v>31.9</v>
      </c>
      <c r="C61" s="13">
        <v>25</v>
      </c>
      <c r="D61" s="13">
        <v>1420</v>
      </c>
      <c r="E61" s="13">
        <v>146</v>
      </c>
      <c r="F61" s="13">
        <v>6.66</v>
      </c>
    </row>
    <row r="62" spans="1:6" ht="15">
      <c r="A62" s="13" t="s">
        <v>414</v>
      </c>
      <c r="B62" s="13">
        <v>37.1</v>
      </c>
      <c r="C62" s="13">
        <v>29.1</v>
      </c>
      <c r="D62" s="13">
        <v>1630</v>
      </c>
      <c r="E62" s="13">
        <v>168</v>
      </c>
      <c r="F62" s="13">
        <v>6.63</v>
      </c>
    </row>
    <row r="63" spans="1:6" ht="15">
      <c r="A63" s="13" t="s">
        <v>415</v>
      </c>
      <c r="B63" s="13">
        <v>41.6</v>
      </c>
      <c r="C63" s="13">
        <v>32.8</v>
      </c>
      <c r="D63" s="13">
        <v>1810</v>
      </c>
      <c r="E63" s="13">
        <v>187</v>
      </c>
      <c r="F63" s="13">
        <v>6.6</v>
      </c>
    </row>
    <row r="64" spans="1:6" ht="15">
      <c r="A64" s="13" t="s">
        <v>416</v>
      </c>
      <c r="B64" s="13">
        <v>46.7</v>
      </c>
      <c r="C64" s="13">
        <v>36.5</v>
      </c>
      <c r="D64" s="13">
        <v>2020</v>
      </c>
      <c r="E64" s="13">
        <v>208</v>
      </c>
      <c r="F64" s="13">
        <v>6.57</v>
      </c>
    </row>
    <row r="65" spans="1:6" ht="15">
      <c r="A65" s="13" t="s">
        <v>417</v>
      </c>
      <c r="B65" s="13">
        <v>51.1</v>
      </c>
      <c r="C65" s="13">
        <v>40</v>
      </c>
      <c r="D65" s="13">
        <v>2190</v>
      </c>
      <c r="E65" s="13">
        <v>226</v>
      </c>
      <c r="F65" s="13">
        <v>6.54</v>
      </c>
    </row>
    <row r="66" spans="1:6" ht="15">
      <c r="A66" s="13" t="s">
        <v>418</v>
      </c>
      <c r="B66" s="13">
        <v>30.3</v>
      </c>
      <c r="C66" s="13">
        <v>23.8</v>
      </c>
      <c r="D66" s="13">
        <v>1750</v>
      </c>
      <c r="E66" s="13">
        <v>159</v>
      </c>
      <c r="F66" s="13">
        <v>7.59</v>
      </c>
    </row>
    <row r="67" spans="1:6" ht="15">
      <c r="A67" s="13" t="s">
        <v>419</v>
      </c>
      <c r="B67" s="13">
        <v>33.6</v>
      </c>
      <c r="C67" s="13">
        <v>26.4</v>
      </c>
      <c r="D67" s="13">
        <v>1930</v>
      </c>
      <c r="E67" s="13">
        <v>176</v>
      </c>
      <c r="F67" s="13">
        <v>7.57</v>
      </c>
    </row>
    <row r="68" spans="1:6" ht="15">
      <c r="A68" s="13" t="s">
        <v>420</v>
      </c>
      <c r="B68" s="13">
        <v>39.5</v>
      </c>
      <c r="C68" s="13">
        <v>31</v>
      </c>
      <c r="D68" s="13">
        <v>2250</v>
      </c>
      <c r="E68" s="13">
        <v>205</v>
      </c>
      <c r="F68" s="13">
        <v>7.54</v>
      </c>
    </row>
    <row r="69" spans="1:6" ht="15">
      <c r="A69" s="13" t="s">
        <v>421</v>
      </c>
      <c r="B69" s="13">
        <v>42.1</v>
      </c>
      <c r="C69" s="13">
        <v>33.1</v>
      </c>
      <c r="D69" s="13">
        <v>2390</v>
      </c>
      <c r="E69" s="13">
        <v>218</v>
      </c>
      <c r="F69" s="13">
        <v>7.53</v>
      </c>
    </row>
    <row r="70" spans="1:6" ht="15">
      <c r="A70" s="13" t="s">
        <v>422</v>
      </c>
      <c r="B70" s="13">
        <v>47.3</v>
      </c>
      <c r="C70" s="13">
        <v>37.2</v>
      </c>
      <c r="D70" s="13">
        <v>2660</v>
      </c>
      <c r="E70" s="13">
        <v>243</v>
      </c>
      <c r="F70" s="13">
        <v>7.5</v>
      </c>
    </row>
    <row r="71" spans="1:6" ht="15">
      <c r="A71" s="13" t="s">
        <v>423</v>
      </c>
      <c r="B71" s="13">
        <v>58.1</v>
      </c>
      <c r="C71" s="13">
        <v>45.4</v>
      </c>
      <c r="D71" s="13">
        <v>3220</v>
      </c>
      <c r="E71" s="13">
        <v>294</v>
      </c>
      <c r="F71" s="13">
        <v>7.44</v>
      </c>
    </row>
    <row r="72" spans="1:6" ht="15">
      <c r="A72" s="13" t="s">
        <v>424</v>
      </c>
      <c r="B72" s="13">
        <v>65.7</v>
      </c>
      <c r="C72" s="13">
        <v>51.6</v>
      </c>
      <c r="D72" s="13">
        <v>3600</v>
      </c>
      <c r="E72" s="13">
        <v>328</v>
      </c>
      <c r="F72" s="13">
        <v>7.4</v>
      </c>
    </row>
    <row r="73" spans="1:6" ht="15">
      <c r="A73" s="13" t="s">
        <v>425</v>
      </c>
      <c r="B73" s="13">
        <v>47.1</v>
      </c>
      <c r="C73" s="13">
        <v>37.1</v>
      </c>
      <c r="D73" s="13">
        <v>3350</v>
      </c>
      <c r="E73" s="13">
        <v>274</v>
      </c>
      <c r="F73" s="13">
        <v>8.42</v>
      </c>
    </row>
    <row r="74" spans="1:6" ht="15">
      <c r="A74" s="13" t="s">
        <v>426</v>
      </c>
      <c r="B74" s="13">
        <v>59.4</v>
      </c>
      <c r="C74" s="13">
        <v>46.5</v>
      </c>
      <c r="D74" s="13">
        <v>4160</v>
      </c>
      <c r="E74" s="13">
        <v>340</v>
      </c>
      <c r="F74" s="13">
        <v>8.37</v>
      </c>
    </row>
    <row r="75" spans="1:6" ht="15">
      <c r="A75" s="13" t="s">
        <v>427</v>
      </c>
      <c r="B75" s="13">
        <v>73.3</v>
      </c>
      <c r="C75" s="13">
        <v>57.8</v>
      </c>
      <c r="D75" s="13">
        <v>5070</v>
      </c>
      <c r="E75" s="13">
        <v>415</v>
      </c>
      <c r="F75" s="13">
        <v>8.3</v>
      </c>
    </row>
    <row r="76" spans="1:6" ht="15">
      <c r="A76" s="13" t="s">
        <v>428</v>
      </c>
      <c r="B76" s="13">
        <v>80.7</v>
      </c>
      <c r="C76" s="13">
        <v>63.6</v>
      </c>
      <c r="D76" s="13">
        <v>5510</v>
      </c>
      <c r="E76" s="13">
        <v>451</v>
      </c>
      <c r="F76" s="13">
        <v>8.26</v>
      </c>
    </row>
    <row r="77" spans="1:6" ht="15">
      <c r="A77" s="13" t="s">
        <v>429</v>
      </c>
      <c r="B77" s="13">
        <v>42.1</v>
      </c>
      <c r="C77" s="13">
        <v>33.1</v>
      </c>
      <c r="D77" s="13">
        <v>3780</v>
      </c>
      <c r="E77" s="13">
        <v>277</v>
      </c>
      <c r="F77" s="13">
        <v>9.48</v>
      </c>
    </row>
    <row r="78" spans="1:6" ht="15">
      <c r="A78" s="13" t="s">
        <v>430</v>
      </c>
      <c r="B78" s="13">
        <v>47</v>
      </c>
      <c r="C78" s="13">
        <v>36.9</v>
      </c>
      <c r="D78" s="13">
        <v>4210</v>
      </c>
      <c r="E78" s="13">
        <v>308</v>
      </c>
      <c r="F78" s="13">
        <v>9.46</v>
      </c>
    </row>
    <row r="79" spans="1:6" ht="15">
      <c r="A79" s="13" t="s">
        <v>431</v>
      </c>
      <c r="B79" s="13">
        <v>52.8</v>
      </c>
      <c r="C79" s="13">
        <v>41.4</v>
      </c>
      <c r="D79" s="13">
        <v>4700</v>
      </c>
      <c r="E79" s="13">
        <v>344</v>
      </c>
      <c r="F79" s="13">
        <v>9.43</v>
      </c>
    </row>
    <row r="80" spans="1:6" ht="15">
      <c r="A80" s="13" t="s">
        <v>432</v>
      </c>
      <c r="B80" s="13">
        <v>59.3</v>
      </c>
      <c r="C80" s="13">
        <v>46.7</v>
      </c>
      <c r="D80" s="13">
        <v>5240</v>
      </c>
      <c r="E80" s="13">
        <v>384</v>
      </c>
      <c r="F80" s="13">
        <v>9.4</v>
      </c>
    </row>
    <row r="81" spans="1:6" ht="15">
      <c r="A81" s="13" t="s">
        <v>433</v>
      </c>
      <c r="B81" s="13">
        <v>73</v>
      </c>
      <c r="C81" s="13">
        <v>57.1</v>
      </c>
      <c r="D81" s="13">
        <v>6380</v>
      </c>
      <c r="E81" s="13">
        <v>467</v>
      </c>
      <c r="F81" s="13">
        <v>9.37</v>
      </c>
    </row>
    <row r="82" spans="1:6" ht="15">
      <c r="A82" s="13" t="s">
        <v>434</v>
      </c>
      <c r="B82" s="13">
        <v>90.5</v>
      </c>
      <c r="C82" s="13">
        <v>71.4</v>
      </c>
      <c r="D82" s="13">
        <v>7780</v>
      </c>
      <c r="E82" s="13">
        <v>570</v>
      </c>
      <c r="F82" s="13">
        <v>9.27</v>
      </c>
    </row>
    <row r="83" spans="1:6" ht="15">
      <c r="A83" s="13" t="s">
        <v>435</v>
      </c>
      <c r="B83" s="13">
        <v>50.1</v>
      </c>
      <c r="C83" s="13">
        <v>39.3</v>
      </c>
      <c r="D83" s="13">
        <v>6370</v>
      </c>
      <c r="E83" s="13">
        <v>393</v>
      </c>
      <c r="F83" s="13">
        <v>11.3</v>
      </c>
    </row>
    <row r="84" spans="1:6" ht="15">
      <c r="A84" s="13" t="s">
        <v>436</v>
      </c>
      <c r="B84" s="13">
        <v>56</v>
      </c>
      <c r="C84" s="13">
        <v>44</v>
      </c>
      <c r="D84" s="13">
        <v>7090</v>
      </c>
      <c r="E84" s="13">
        <v>438</v>
      </c>
      <c r="F84" s="13">
        <v>11.3</v>
      </c>
    </row>
    <row r="85" spans="1:6" ht="15">
      <c r="A85" s="13" t="s">
        <v>437</v>
      </c>
      <c r="B85" s="13">
        <v>62.9</v>
      </c>
      <c r="C85" s="13">
        <v>49.3</v>
      </c>
      <c r="D85" s="13">
        <v>7930</v>
      </c>
      <c r="E85" s="13">
        <v>490</v>
      </c>
      <c r="F85" s="13">
        <v>11.2</v>
      </c>
    </row>
    <row r="86" spans="1:6" ht="15">
      <c r="A86" s="13" t="s">
        <v>438</v>
      </c>
      <c r="B86" s="13">
        <v>70.7</v>
      </c>
      <c r="C86" s="13">
        <v>55.6</v>
      </c>
      <c r="D86" s="13">
        <v>8870</v>
      </c>
      <c r="E86" s="13">
        <v>548</v>
      </c>
      <c r="F86" s="13">
        <v>11.2</v>
      </c>
    </row>
    <row r="87" spans="1:6" ht="15">
      <c r="A87" s="13" t="s">
        <v>439</v>
      </c>
      <c r="B87" s="13">
        <v>87.1</v>
      </c>
      <c r="C87" s="13">
        <v>68.1</v>
      </c>
      <c r="D87" s="13">
        <v>10820</v>
      </c>
      <c r="E87" s="13">
        <v>668</v>
      </c>
      <c r="F87" s="13">
        <v>11.1</v>
      </c>
    </row>
    <row r="88" spans="1:6" ht="15">
      <c r="A88" s="13" t="s">
        <v>440</v>
      </c>
      <c r="B88" s="13">
        <v>108</v>
      </c>
      <c r="C88" s="13">
        <v>85.3</v>
      </c>
      <c r="D88" s="13">
        <v>13250</v>
      </c>
      <c r="E88" s="13">
        <v>818</v>
      </c>
      <c r="F88" s="13">
        <v>11.1</v>
      </c>
    </row>
    <row r="89" spans="1:6" ht="15">
      <c r="A89" s="13" t="s">
        <v>441</v>
      </c>
      <c r="B89" s="13">
        <v>87.4</v>
      </c>
      <c r="C89" s="13">
        <v>68.3</v>
      </c>
      <c r="D89" s="13">
        <v>13200</v>
      </c>
      <c r="E89" s="13">
        <v>742</v>
      </c>
      <c r="F89" s="13">
        <v>12.3</v>
      </c>
    </row>
    <row r="90" spans="1:6" ht="15">
      <c r="A90" s="13" t="s">
        <v>442</v>
      </c>
      <c r="B90" s="13">
        <v>109</v>
      </c>
      <c r="C90" s="13">
        <v>85.2</v>
      </c>
      <c r="D90" s="13">
        <v>16220</v>
      </c>
      <c r="E90" s="13">
        <v>912</v>
      </c>
      <c r="F90" s="13">
        <v>12.2</v>
      </c>
    </row>
    <row r="91" spans="1:6" ht="15">
      <c r="A91" s="13" t="s">
        <v>443</v>
      </c>
      <c r="B91" s="13">
        <v>135</v>
      </c>
      <c r="C91" s="13">
        <v>107</v>
      </c>
      <c r="D91" s="13">
        <v>19850</v>
      </c>
      <c r="E91" s="13">
        <v>1120</v>
      </c>
      <c r="F91" s="13">
        <v>12.1</v>
      </c>
    </row>
    <row r="92" spans="1:6" ht="15">
      <c r="A92" s="13" t="s">
        <v>444</v>
      </c>
      <c r="B92" s="13">
        <v>110</v>
      </c>
      <c r="C92" s="13">
        <v>85.9</v>
      </c>
      <c r="D92" s="13">
        <v>21730</v>
      </c>
      <c r="E92" s="13">
        <v>1070</v>
      </c>
      <c r="F92" s="13">
        <v>14.1</v>
      </c>
    </row>
    <row r="93" spans="1:6" ht="15">
      <c r="A93" s="13" t="s">
        <v>445</v>
      </c>
      <c r="B93" s="13">
        <v>137</v>
      </c>
      <c r="C93" s="13">
        <v>108</v>
      </c>
      <c r="D93" s="13">
        <v>26720</v>
      </c>
      <c r="E93" s="13">
        <v>1320</v>
      </c>
      <c r="F93" s="13">
        <v>14</v>
      </c>
    </row>
    <row r="94" spans="1:6" ht="15">
      <c r="A94" s="13" t="s">
        <v>446</v>
      </c>
      <c r="B94" s="13">
        <v>175</v>
      </c>
      <c r="C94" s="13">
        <v>138</v>
      </c>
      <c r="D94" s="13">
        <v>33690</v>
      </c>
      <c r="E94" s="13">
        <v>1660</v>
      </c>
      <c r="F94" s="13">
        <v>13.9</v>
      </c>
    </row>
    <row r="95" spans="1:6" ht="15">
      <c r="A95" s="13" t="s">
        <v>447</v>
      </c>
      <c r="B95" s="13">
        <v>140</v>
      </c>
      <c r="C95" s="13">
        <v>110</v>
      </c>
      <c r="D95" s="13">
        <v>35140</v>
      </c>
      <c r="E95" s="13">
        <v>1540</v>
      </c>
      <c r="F95" s="13">
        <v>15.8</v>
      </c>
    </row>
    <row r="96" spans="1:6" ht="15">
      <c r="A96" s="13" t="s">
        <v>448</v>
      </c>
      <c r="B96" s="13">
        <v>198</v>
      </c>
      <c r="C96" s="13">
        <v>156</v>
      </c>
      <c r="D96" s="13">
        <v>48350</v>
      </c>
      <c r="E96" s="13">
        <v>2120</v>
      </c>
      <c r="F96" s="13">
        <v>15.7</v>
      </c>
    </row>
    <row r="97" spans="1:6" ht="15">
      <c r="A97" s="13" t="s">
        <v>449</v>
      </c>
      <c r="B97" s="13">
        <v>242</v>
      </c>
      <c r="C97" s="13">
        <v>189</v>
      </c>
      <c r="D97" s="13">
        <v>58510</v>
      </c>
      <c r="E97" s="13">
        <v>2560</v>
      </c>
      <c r="F97" s="13">
        <v>15.6</v>
      </c>
    </row>
    <row r="98" spans="1:6" ht="15">
      <c r="A98" s="13" t="s">
        <v>450</v>
      </c>
      <c r="B98" s="13">
        <v>138</v>
      </c>
      <c r="C98" s="13">
        <v>108</v>
      </c>
      <c r="D98" s="13">
        <v>43000</v>
      </c>
      <c r="E98" s="13">
        <v>1690</v>
      </c>
      <c r="F98" s="13">
        <v>17.7</v>
      </c>
    </row>
    <row r="99" spans="1:6" ht="15">
      <c r="A99" s="13" t="s">
        <v>451</v>
      </c>
      <c r="B99" s="13">
        <v>307</v>
      </c>
      <c r="C99" s="13">
        <v>241</v>
      </c>
      <c r="D99" s="13">
        <v>91430</v>
      </c>
      <c r="E99" s="13">
        <v>3600</v>
      </c>
      <c r="F99" s="13">
        <v>17.3</v>
      </c>
    </row>
    <row r="100" spans="1:6" ht="15">
      <c r="A100" s="13" t="s">
        <v>452</v>
      </c>
      <c r="B100" s="13">
        <v>152</v>
      </c>
      <c r="C100" s="13">
        <v>119</v>
      </c>
      <c r="D100" s="13">
        <v>57510</v>
      </c>
      <c r="E100" s="13">
        <v>2060</v>
      </c>
      <c r="F100" s="13">
        <v>19.4</v>
      </c>
    </row>
    <row r="101" spans="1:6" ht="15">
      <c r="A101" s="13" t="s">
        <v>453</v>
      </c>
      <c r="B101" s="13">
        <v>330</v>
      </c>
      <c r="C101" s="13">
        <v>266</v>
      </c>
      <c r="D101" s="13">
        <v>123000</v>
      </c>
      <c r="E101" s="13">
        <v>4400</v>
      </c>
      <c r="F101" s="13">
        <v>19.1</v>
      </c>
    </row>
    <row r="102" spans="1:6" ht="15">
      <c r="A102" s="13" t="s">
        <v>454</v>
      </c>
      <c r="B102" s="13">
        <v>188</v>
      </c>
      <c r="C102" s="13">
        <v>148</v>
      </c>
      <c r="D102" s="13">
        <v>84680</v>
      </c>
      <c r="E102" s="13">
        <v>2780</v>
      </c>
      <c r="F102" s="13">
        <v>21.2</v>
      </c>
    </row>
    <row r="103" spans="1:6" ht="15">
      <c r="A103" s="13" t="s">
        <v>455</v>
      </c>
      <c r="B103" s="13">
        <v>220</v>
      </c>
      <c r="C103" s="13">
        <v>173</v>
      </c>
      <c r="D103" s="13">
        <v>135400</v>
      </c>
      <c r="E103" s="13">
        <v>3810</v>
      </c>
      <c r="F103" s="13">
        <v>24.8</v>
      </c>
    </row>
    <row r="104" spans="1:6" ht="15">
      <c r="A104" s="13" t="s">
        <v>456</v>
      </c>
      <c r="B104" s="13">
        <v>401</v>
      </c>
      <c r="C104" s="13">
        <v>313</v>
      </c>
      <c r="D104" s="13">
        <v>318000</v>
      </c>
      <c r="E104" s="13">
        <v>7820</v>
      </c>
      <c r="F104" s="13">
        <v>28.2</v>
      </c>
    </row>
    <row r="105" spans="1:6" ht="15">
      <c r="A105" s="13" t="s">
        <v>457</v>
      </c>
      <c r="B105" s="13">
        <v>284</v>
      </c>
      <c r="C105" s="13">
        <v>223</v>
      </c>
      <c r="D105" s="13">
        <v>290500</v>
      </c>
      <c r="E105" s="13">
        <v>6350</v>
      </c>
      <c r="F105" s="13">
        <v>32</v>
      </c>
    </row>
    <row r="106" spans="1:6" ht="15">
      <c r="A106" s="13" t="s">
        <v>458</v>
      </c>
      <c r="B106" s="13">
        <v>699</v>
      </c>
      <c r="C106" s="13">
        <v>552</v>
      </c>
      <c r="D106" s="13">
        <v>691200</v>
      </c>
      <c r="E106" s="13">
        <v>15120</v>
      </c>
      <c r="F106" s="13">
        <v>31.5</v>
      </c>
    </row>
    <row r="107" spans="1:6" ht="15">
      <c r="A107" s="13" t="s">
        <v>459</v>
      </c>
      <c r="B107" s="13">
        <v>316</v>
      </c>
      <c r="C107" s="13">
        <v>248</v>
      </c>
      <c r="D107" s="13">
        <v>399800</v>
      </c>
      <c r="E107" s="13">
        <v>7870</v>
      </c>
      <c r="F107" s="13">
        <v>35.6</v>
      </c>
    </row>
    <row r="108" spans="1:6" ht="15">
      <c r="A108" s="13" t="s">
        <v>460</v>
      </c>
      <c r="B108" s="13">
        <v>778</v>
      </c>
      <c r="C108" s="13">
        <v>615</v>
      </c>
      <c r="D108" s="13">
        <v>956100</v>
      </c>
      <c r="E108" s="13">
        <v>18820</v>
      </c>
      <c r="F108" s="13">
        <v>35</v>
      </c>
    </row>
  </sheetData>
  <sheetProtection sheet="1"/>
  <dataValidations count="1">
    <dataValidation type="list" allowBlank="1" showInputMessage="1" showErrorMessage="1" sqref="A3">
      <formula1>$A$5:$A$110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</dc:creator>
  <cp:keywords/>
  <dc:description/>
  <cp:lastModifiedBy>it</cp:lastModifiedBy>
  <dcterms:created xsi:type="dcterms:W3CDTF">2010-01-19T15:08:23Z</dcterms:created>
  <dcterms:modified xsi:type="dcterms:W3CDTF">2017-06-06T21:09:50Z</dcterms:modified>
  <cp:category/>
  <cp:version/>
  <cp:contentType/>
  <cp:contentStatus/>
</cp:coreProperties>
</file>